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2\30_09_22\Maximus\"/>
    </mc:Choice>
  </mc:AlternateContent>
  <bookViews>
    <workbookView xWindow="0" yWindow="0" windowWidth="19200" windowHeight="11490"/>
  </bookViews>
  <sheets>
    <sheet name="1" sheetId="1" r:id="rId1"/>
    <sheet name="2" sheetId="2" r:id="rId2"/>
    <sheet name="3" sheetId="3" r:id="rId3"/>
    <sheet name="4" sheetId="4" r:id="rId4"/>
    <sheet name="5" sheetId="18" r:id="rId5"/>
    <sheet name="6_0" sheetId="19" r:id="rId6"/>
    <sheet name="6_1" sheetId="20" r:id="rId7"/>
    <sheet name="6_2" sheetId="21" r:id="rId8"/>
    <sheet name="6_3" sheetId="22" r:id="rId9"/>
    <sheet name="6_4" sheetId="23" r:id="rId10"/>
    <sheet name="6_5" sheetId="24" r:id="rId11"/>
    <sheet name="7" sheetId="25" r:id="rId12"/>
    <sheet name="8" sheetId="26" r:id="rId13"/>
    <sheet name="9" sheetId="27" r:id="rId14"/>
    <sheet name="10" sheetId="30" r:id="rId15"/>
    <sheet name="11" sheetId="29" r:id="rId16"/>
  </sheets>
  <externalReferences>
    <externalReference r:id="rId17"/>
  </externalReferences>
  <definedNames>
    <definedName name="_xlnm.Print_Area" localSheetId="0">'1'!$A$1:$F$100</definedName>
    <definedName name="_xlnm.Print_Area" localSheetId="14">'10'!$A$1:$K$91</definedName>
    <definedName name="_xlnm.Print_Area" localSheetId="15">'11'!$B$1:$L$42</definedName>
    <definedName name="_xlnm.Print_Area" localSheetId="1">'2'!$A$1:$F$96</definedName>
    <definedName name="_xlnm.Print_Area" localSheetId="2">'3'!$A$1:$E$41</definedName>
    <definedName name="_xlnm.Print_Area" localSheetId="3">'4'!$A$1:$F$56</definedName>
    <definedName name="_xlnm.Print_Area" localSheetId="4">'5'!$A$1:$F$33</definedName>
    <definedName name="_xlnm.Print_Area" localSheetId="5">'6_0'!$A$1:$Q$87</definedName>
    <definedName name="_xlnm.Print_Area" localSheetId="6">'6_1'!$A$1:$M$39</definedName>
    <definedName name="_xlnm.Print_Area" localSheetId="7">'6_2'!$A$1:$N$38</definedName>
    <definedName name="_xlnm.Print_Area" localSheetId="8">'6_3'!$A$1:$L$27</definedName>
    <definedName name="_xlnm.Print_Area" localSheetId="9">'6_4'!$A$1:$G$19</definedName>
    <definedName name="_xlnm.Print_Area" localSheetId="10">'6_5'!$A$1:$G$19</definedName>
    <definedName name="_xlnm.Print_Area" localSheetId="11">'7'!$A$1:$G$34</definedName>
    <definedName name="_xlnm.Print_Area" localSheetId="12">'8'!$A$1:$H$28</definedName>
    <definedName name="_xlnm.Print_Area" localSheetId="13">'9'!$A$1:$F$79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33" i="2" l="1"/>
  <c r="E15" i="2"/>
  <c r="G71" i="30" l="1"/>
  <c r="A6" i="30" l="1"/>
  <c r="A5" i="30"/>
  <c r="A4" i="30"/>
  <c r="A3" i="30"/>
  <c r="A2" i="30"/>
  <c r="A1" i="30"/>
  <c r="F47" i="4" l="1"/>
  <c r="F32" i="4"/>
  <c r="F49" i="4" s="1"/>
  <c r="F53" i="4" s="1"/>
  <c r="F55" i="2" l="1"/>
  <c r="F65" i="2" s="1"/>
  <c r="F48" i="2"/>
  <c r="F33" i="2"/>
  <c r="F26" i="2"/>
  <c r="F20" i="2"/>
  <c r="F15" i="2"/>
  <c r="F45" i="2" l="1"/>
  <c r="F67" i="2" s="1"/>
  <c r="F73" i="2" s="1"/>
  <c r="F88" i="2" s="1"/>
  <c r="E21" i="3" s="1"/>
  <c r="E23" i="3" s="1"/>
  <c r="E32" i="3" s="1"/>
  <c r="F36" i="29"/>
  <c r="D37" i="3" l="1"/>
  <c r="D15" i="3" l="1"/>
  <c r="D19" i="3" s="1"/>
  <c r="E51" i="4"/>
  <c r="E47" i="4"/>
  <c r="E32" i="4"/>
  <c r="E49" i="4" l="1"/>
  <c r="E53" i="4"/>
  <c r="E92" i="2"/>
  <c r="E79" i="1" l="1"/>
  <c r="D30" i="3" s="1"/>
  <c r="E71" i="1"/>
  <c r="E55" i="2"/>
  <c r="E48" i="2"/>
  <c r="E26" i="2"/>
  <c r="E45" i="2" l="1"/>
  <c r="E64" i="2"/>
  <c r="E89" i="1"/>
  <c r="E87" i="1"/>
  <c r="E52" i="1"/>
  <c r="E46" i="1"/>
  <c r="E32" i="1"/>
  <c r="E26" i="1"/>
  <c r="E22" i="1"/>
  <c r="E18" i="1"/>
  <c r="E17" i="1" l="1"/>
  <c r="E41" i="1" s="1"/>
  <c r="E67" i="2"/>
  <c r="E73" i="2" s="1"/>
  <c r="E88" i="2" s="1"/>
  <c r="E69" i="1"/>
  <c r="E70" i="1" s="1"/>
  <c r="H37" i="29"/>
  <c r="B6" i="29"/>
  <c r="B5" i="29"/>
  <c r="B4" i="29"/>
  <c r="B3" i="29"/>
  <c r="B2" i="29"/>
  <c r="B1" i="29"/>
  <c r="A6" i="27"/>
  <c r="A5" i="27"/>
  <c r="A4" i="27"/>
  <c r="A3" i="27"/>
  <c r="A2" i="27"/>
  <c r="A1" i="27"/>
  <c r="A6" i="26"/>
  <c r="A5" i="26"/>
  <c r="A4" i="26"/>
  <c r="A3" i="26"/>
  <c r="A2" i="26"/>
  <c r="A1" i="26"/>
  <c r="E24" i="25"/>
  <c r="D24" i="25"/>
  <c r="B6" i="25"/>
  <c r="B5" i="25"/>
  <c r="B4" i="25"/>
  <c r="B3" i="25"/>
  <c r="B2" i="25"/>
  <c r="B1" i="25"/>
  <c r="A6" i="24"/>
  <c r="A5" i="24"/>
  <c r="A4" i="24"/>
  <c r="A3" i="24"/>
  <c r="A2" i="24"/>
  <c r="A1" i="24"/>
  <c r="A6" i="23"/>
  <c r="A5" i="23"/>
  <c r="A4" i="23"/>
  <c r="A3" i="23"/>
  <c r="A2" i="23"/>
  <c r="A1" i="23"/>
  <c r="A6" i="22"/>
  <c r="A5" i="22"/>
  <c r="A4" i="22"/>
  <c r="A3" i="22"/>
  <c r="A2" i="22"/>
  <c r="A1" i="22"/>
  <c r="A6" i="21"/>
  <c r="A5" i="21"/>
  <c r="A4" i="21"/>
  <c r="A3" i="21"/>
  <c r="A2" i="21"/>
  <c r="A1" i="21"/>
  <c r="A6" i="20"/>
  <c r="A5" i="20"/>
  <c r="A4" i="20"/>
  <c r="A3" i="20"/>
  <c r="A2" i="20"/>
  <c r="A1" i="20"/>
  <c r="S85" i="19"/>
  <c r="R85" i="19"/>
  <c r="A6" i="19"/>
  <c r="A5" i="19"/>
  <c r="A4" i="19"/>
  <c r="A3" i="19"/>
  <c r="A2" i="19"/>
  <c r="A1" i="19"/>
  <c r="B7" i="18"/>
  <c r="B6" i="18"/>
  <c r="B5" i="18"/>
  <c r="B4" i="18"/>
  <c r="B3" i="18"/>
  <c r="B2" i="18"/>
  <c r="D21" i="3" l="1"/>
  <c r="D23" i="3" s="1"/>
  <c r="D32" i="3" s="1"/>
  <c r="E88" i="1"/>
  <c r="E86" i="1" s="1"/>
  <c r="E92" i="1" s="1"/>
  <c r="E94" i="1" s="1"/>
</calcChain>
</file>

<file path=xl/sharedStrings.xml><?xml version="1.0" encoding="utf-8"?>
<sst xmlns="http://schemas.openxmlformats.org/spreadsheetml/2006/main" count="1390" uniqueCount="977">
  <si>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</si>
  <si>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</si>
  <si>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</si>
  <si>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</si>
  <si>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</si>
  <si>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</si>
  <si>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</si>
  <si>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</si>
  <si>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</si>
  <si>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</si>
  <si>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</si>
  <si>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</si>
  <si>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</si>
  <si>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</si>
  <si>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</si>
  <si>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</si>
  <si>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</si>
  <si>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</si>
  <si>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</si>
  <si>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</si>
  <si>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</si>
  <si>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</si>
  <si>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</si>
  <si>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</si>
  <si>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</si>
  <si>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</si>
  <si>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</si>
  <si>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</si>
  <si>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</si>
  <si>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</si>
  <si>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</si>
  <si>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</si>
  <si>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</si>
  <si>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</si>
  <si>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</si>
  <si>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</si>
  <si>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</si>
  <si>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</si>
  <si>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</si>
  <si>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</si>
  <si>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</si>
  <si>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</si>
  <si>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</si>
  <si>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</si>
  <si>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</si>
  <si>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</si>
  <si>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</si>
  <si>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</si>
  <si>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</si>
  <si>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</si>
  <si>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</si>
  <si>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</si>
  <si>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</si>
  <si>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</si>
  <si>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</si>
  <si>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</si>
  <si>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</si>
  <si>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</si>
  <si>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</si>
  <si>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</si>
  <si>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</si>
  <si>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</si>
  <si>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</si>
  <si>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</si>
  <si>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</si>
  <si>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</si>
  <si>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</si>
  <si>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</si>
  <si>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</si>
  <si>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</si>
  <si>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</si>
  <si>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</si>
  <si>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</si>
  <si>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</si>
  <si>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</si>
  <si>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</si>
  <si>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</si>
  <si>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</si>
  <si>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</si>
  <si>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</si>
  <si>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</si>
  <si>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</si>
  <si>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</si>
  <si>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</si>
  <si>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</si>
  <si>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</si>
  <si>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</si>
  <si>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</si>
  <si>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</si>
  <si>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</si>
  <si>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</si>
  <si>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</si>
  <si>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</si>
  <si>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</si>
  <si>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</si>
  <si>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</si>
  <si>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</si>
  <si>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</si>
  <si>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</si>
  <si>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</si>
  <si>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</si>
  <si>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</si>
  <si>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</si>
  <si>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</si>
  <si>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</si>
  <si>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</si>
  <si>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</si>
  <si>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</si>
  <si>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</si>
  <si>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</si>
  <si>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</si>
  <si>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</si>
  <si>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</si>
  <si>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</si>
  <si>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</si>
  <si>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</si>
  <si>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</si>
  <si>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</si>
  <si>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</si>
  <si>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</si>
  <si>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</si>
  <si>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</si>
  <si>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</si>
  <si>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</si>
  <si>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</si>
  <si>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</si>
  <si>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</si>
  <si>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</si>
  <si>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</si>
  <si>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</si>
  <si>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</si>
  <si>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</si>
  <si>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</si>
  <si>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</si>
  <si>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</si>
  <si>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</si>
  <si>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</si>
  <si>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</si>
  <si>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</si>
  <si>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</si>
  <si>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</si>
  <si>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</si>
  <si>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</si>
  <si>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</si>
  <si>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</si>
  <si>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</si>
  <si>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</si>
  <si>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</si>
  <si>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</si>
  <si>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</si>
  <si>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</si>
  <si>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</si>
  <si>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</si>
  <si>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</si>
  <si>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</si>
  <si>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</si>
  <si>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</si>
  <si>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</si>
  <si>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</si>
  <si>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</si>
  <si>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</si>
  <si>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</si>
  <si>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</si>
  <si>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</si>
  <si>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</si>
  <si>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</si>
  <si>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</si>
  <si>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</si>
  <si>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</si>
  <si>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</si>
  <si>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</si>
  <si>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</si>
  <si>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</si>
  <si>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</si>
  <si>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</si>
  <si>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</si>
  <si>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</si>
  <si>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</si>
  <si>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</si>
  <si>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</si>
  <si>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</si>
  <si>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</si>
  <si>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</si>
  <si>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</si>
  <si>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</si>
  <si>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</si>
  <si>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</si>
  <si>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</si>
  <si>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</si>
  <si>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</si>
  <si>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</si>
  <si>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</si>
  <si>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</si>
  <si>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</si>
  <si>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</si>
  <si>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</si>
  <si>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</si>
  <si>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</si>
  <si>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</si>
  <si>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</si>
  <si>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</si>
  <si>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</si>
  <si>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</si>
  <si>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</si>
  <si>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</si>
  <si>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</si>
  <si>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</si>
  <si>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</si>
  <si>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</si>
  <si>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</si>
  <si>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</si>
  <si>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</si>
  <si>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</si>
  <si>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</si>
  <si>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</si>
  <si>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</si>
  <si>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</si>
  <si>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</si>
  <si>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</si>
  <si>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</si>
  <si>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</si>
  <si>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</si>
  <si>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</si>
  <si>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</si>
  <si>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</si>
  <si>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</si>
  <si>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</si>
  <si>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</si>
  <si>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</si>
  <si>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</si>
  <si>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</si>
  <si>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</si>
  <si>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</si>
  <si>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</si>
  <si>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</si>
  <si>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</si>
  <si>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</si>
  <si>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</si>
  <si>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</si>
  <si>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</si>
  <si>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</si>
  <si>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</si>
  <si>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</si>
  <si>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</si>
  <si>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</si>
  <si>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</si>
  <si>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</si>
  <si>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</si>
  <si>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</si>
  <si>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</si>
  <si>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</si>
  <si>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</si>
  <si>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</si>
  <si>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</si>
  <si>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</si>
  <si>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</si>
  <si>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</si>
  <si>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</si>
  <si>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</si>
  <si>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</si>
  <si>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</si>
  <si>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</si>
  <si>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</si>
  <si>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</si>
  <si>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</si>
  <si>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</si>
  <si>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</si>
  <si>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</si>
  <si>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</si>
  <si>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</si>
  <si>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</si>
  <si>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</si>
  <si>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</si>
  <si>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</si>
  <si>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</si>
  <si>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</si>
  <si>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</si>
  <si>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</si>
  <si>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</si>
  <si>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</si>
  <si>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</si>
  <si>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</si>
  <si>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</si>
  <si>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</si>
  <si>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</si>
  <si>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</si>
  <si>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</si>
  <si>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</si>
  <si>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</si>
  <si>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</si>
  <si>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</si>
  <si>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</si>
  <si>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</si>
  <si>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</si>
  <si>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</si>
  <si>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</si>
  <si>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</si>
  <si>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</si>
  <si>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</si>
  <si>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</si>
  <si>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</si>
  <si>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</si>
  <si>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</si>
  <si>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</si>
  <si>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</si>
  <si>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</si>
  <si>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</si>
  <si>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</si>
  <si>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</si>
  <si>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</si>
  <si>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</si>
  <si>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</si>
  <si>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</si>
  <si>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</si>
  <si>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</si>
  <si>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</si>
  <si>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</si>
  <si>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</si>
  <si>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</si>
  <si>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</si>
  <si>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</si>
  <si>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</si>
  <si>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</si>
  <si>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</si>
  <si>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</si>
  <si>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</si>
  <si>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</si>
  <si>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</si>
  <si>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</si>
  <si>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</si>
  <si>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</si>
  <si>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</si>
  <si>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</si>
  <si>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</si>
  <si>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</si>
  <si>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</si>
  <si>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</si>
  <si>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</si>
  <si>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</si>
  <si>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</si>
  <si>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IZVJEŠTAJ O FINANSIJSKIM POKAZATELJIMA PO UDJELU ILI AKCIJI INVESTICIONOG FONDA</t>
  </si>
  <si>
    <t>Pozicija imovine</t>
  </si>
  <si>
    <t>AOP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</si>
  <si>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</si>
  <si>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</si>
  <si>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</si>
  <si>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</si>
  <si>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</si>
  <si>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</si>
  <si>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</si>
  <si>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</si>
  <si>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</si>
  <si>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</si>
  <si>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</si>
  <si>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</si>
  <si>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</si>
  <si>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</si>
  <si>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</si>
  <si>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Odnos rashoda i prosječne neto imovine</t>
  </si>
  <si>
    <t xml:space="preserve">Odnos realizovane dobiti od ulaganja i prosječne neto imovine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</si>
  <si>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</si>
  <si>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</si>
  <si>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</si>
  <si>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</si>
  <si>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Bojan Blagojević</t>
  </si>
  <si>
    <t>Nenad Tomović  Goran Klincov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</si>
  <si>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</si>
  <si>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</si>
  <si>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</si>
  <si>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</si>
  <si>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</si>
  <si>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</si>
  <si>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</si>
  <si>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</si>
  <si>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</si>
  <si>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</si>
  <si>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</si>
  <si>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</si>
  <si>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</si>
  <si>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</si>
  <si>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</si>
  <si>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</si>
  <si>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</si>
  <si>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</si>
  <si>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</si>
  <si>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</si>
  <si>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</si>
  <si>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</si>
  <si>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</si>
  <si>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</si>
  <si>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</si>
  <si>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</si>
  <si>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</si>
  <si>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</si>
  <si>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</si>
  <si>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</si>
  <si>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</si>
  <si>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</si>
  <si>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Čistoća a.d. Banja Luka</t>
  </si>
  <si>
    <t>CIST-R-A</t>
  </si>
  <si>
    <t>Dobojinvest a.d. Doboj</t>
  </si>
  <si>
    <t>DOIN-R-A</t>
  </si>
  <si>
    <t>Duvaplast a.d. Kakmuž</t>
  </si>
  <si>
    <t>DPLS-R-A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</si>
  <si>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</si>
  <si>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</si>
  <si>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</si>
  <si>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</si>
  <si>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</si>
  <si>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</si>
  <si>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Elektro Doboj a.d. Doboj</t>
  </si>
  <si>
    <t>ELDO-R-A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</si>
  <si>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</si>
  <si>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</si>
  <si>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</si>
  <si>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</si>
  <si>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</si>
  <si>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</si>
  <si>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</si>
  <si>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</si>
  <si>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Fabrika za proizvodnju žice a.d. Novo Goražde - u stečaju</t>
  </si>
  <si>
    <t>FZIC-R-A</t>
  </si>
  <si>
    <t>Farmland a.d. Nova Topola</t>
  </si>
  <si>
    <t>GOVF-R-A</t>
  </si>
  <si>
    <t>Grafam d.d. Brčko</t>
  </si>
  <si>
    <t>GRF9-R-A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</si>
  <si>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</si>
  <si>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</si>
  <si>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</si>
  <si>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</si>
  <si>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</si>
  <si>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</si>
  <si>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Palas a.d. Banja Luka</t>
  </si>
  <si>
    <t>HPAL-R-A</t>
  </si>
  <si>
    <t>HPK a.d. Kozarska Dubica</t>
  </si>
  <si>
    <t>HPKD-R-A</t>
  </si>
  <si>
    <t>Rudnici željezne rude Ljubija a.d. Prijedor</t>
  </si>
  <si>
    <t>LJUB-R-A</t>
  </si>
  <si>
    <t>Luka a.d. Šamac</t>
  </si>
  <si>
    <t>LKSM-R-A</t>
  </si>
  <si>
    <t>Matex a.d. Banja Luka</t>
  </si>
  <si>
    <t>MATE-R-A</t>
  </si>
  <si>
    <t xml:space="preserve">Makedonska banka ad Skoplje </t>
  </si>
  <si>
    <t>MKB</t>
  </si>
  <si>
    <t>Novi Bimeks d.d. Brčko - u stečaju</t>
  </si>
  <si>
    <t>NBS9-R-A</t>
  </si>
  <si>
    <t>Jahorina OC a.d. Pale</t>
  </si>
  <si>
    <t>OCJH-R-A</t>
  </si>
  <si>
    <t>Pošte Srpske a.d. Banja Luka</t>
  </si>
  <si>
    <t>POST-R-A</t>
  </si>
  <si>
    <t>Poslovna zona a.d. Banja Luka</t>
  </si>
  <si>
    <t>PZBL-R-A</t>
  </si>
  <si>
    <t>Ratarstvo a.d. Nova Topola - u stečaju</t>
  </si>
  <si>
    <t>RATA-R-A</t>
  </si>
  <si>
    <t>RDNK-R-A</t>
  </si>
  <si>
    <t>RiTE Gacko a.d. Gacko</t>
  </si>
  <si>
    <t>RITE-R-A</t>
  </si>
  <si>
    <t>Remont montaža a.d. Bijeljina</t>
  </si>
  <si>
    <t>RMON-R-A</t>
  </si>
  <si>
    <t>RiTE Ugljevik a.d. Ugljevik</t>
  </si>
  <si>
    <t>RTEU-R-A</t>
  </si>
  <si>
    <t>Sava VP a.d. Gradiška - u stečaju</t>
  </si>
  <si>
    <t>SAVA-R-B</t>
  </si>
  <si>
    <t>Sarajevo gas a.d. Istočno Sarajevo</t>
  </si>
  <si>
    <t>SGAS-R-A</t>
  </si>
  <si>
    <t>Saničani a.d. Prijedor</t>
  </si>
  <si>
    <t>SNCN-R-A</t>
  </si>
  <si>
    <t>Sarajevska pivara d.d. Sarajevo</t>
  </si>
  <si>
    <t>SRPVRK1</t>
  </si>
  <si>
    <t>Sava a.d. Gradiška</t>
  </si>
  <si>
    <t>SVGR-R-A</t>
  </si>
  <si>
    <t>Telekom Srpske a.d. Banja Luka</t>
  </si>
  <si>
    <t>TLKM-R-A</t>
  </si>
  <si>
    <t>Unis fabrika cijevi a.d. Derventa</t>
  </si>
  <si>
    <t>UNFC-R-A</t>
  </si>
  <si>
    <t>Uslužne djelatnosti a.d. Banja Luka</t>
  </si>
  <si>
    <t>USLD-R-A</t>
  </si>
  <si>
    <t>Vodovod a.d. Banja Luka</t>
  </si>
  <si>
    <t>VDBL-R-A</t>
  </si>
  <si>
    <t>Veleprehrana a.d. Banja Luka</t>
  </si>
  <si>
    <t>VLPH-R-A</t>
  </si>
  <si>
    <t>Velepromet a.d. Prijedor</t>
  </si>
  <si>
    <t>VLPR-R-A</t>
  </si>
  <si>
    <t>Veletrgovina a.d. Gradiška</t>
  </si>
  <si>
    <t>VLTG-R-A</t>
  </si>
  <si>
    <t>Žitopromet d.d. Brčko</t>
  </si>
  <si>
    <t>ZTR9-R-B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</si>
  <si>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</si>
  <si>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</si>
  <si>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</si>
  <si>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</si>
  <si>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</si>
  <si>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</si>
  <si>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</si>
  <si>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</si>
  <si>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</si>
  <si>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</si>
  <si>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</si>
  <si>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</si>
  <si>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</si>
  <si>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</si>
  <si>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</si>
  <si>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</si>
  <si>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</si>
  <si>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</si>
  <si>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</si>
  <si>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</si>
  <si>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</si>
  <si>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</si>
  <si>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</si>
  <si>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</si>
  <si>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</si>
  <si>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</si>
  <si>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</si>
  <si>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</si>
  <si>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</si>
  <si>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</si>
  <si>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</si>
  <si>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</si>
  <si>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</si>
  <si>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</si>
  <si>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</si>
  <si>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</si>
  <si>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</si>
  <si>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</si>
  <si>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</si>
  <si>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</si>
  <si>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</si>
  <si>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Alibaba Group Holding Limited</t>
  </si>
  <si>
    <t>BABA</t>
  </si>
  <si>
    <t>International Business Machines Corporation</t>
  </si>
  <si>
    <t>IBM</t>
  </si>
  <si>
    <t>Jugopetrol a.d. Podgorica</t>
  </si>
  <si>
    <t>JGPK</t>
  </si>
  <si>
    <t>Kyndryl Holdings Inc.</t>
  </si>
  <si>
    <t>KD</t>
  </si>
  <si>
    <t>Metalac a.d. Gornji Milanovac</t>
  </si>
  <si>
    <t>MTLC</t>
  </si>
  <si>
    <t>Valamar Riviera d.d. Porec</t>
  </si>
  <si>
    <t>RIVP</t>
  </si>
  <si>
    <t>Crnogorski telekom a.d. Podgorica</t>
  </si>
  <si>
    <t>TECG</t>
  </si>
  <si>
    <t>Volkswagen AG Vz</t>
  </si>
  <si>
    <t>VOW3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</si>
  <si>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</si>
  <si>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</si>
  <si>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</si>
  <si>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</si>
  <si>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</si>
  <si>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</si>
  <si>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</si>
  <si>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</si>
  <si>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</si>
  <si>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</si>
  <si>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</si>
  <si>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</si>
  <si>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</si>
  <si>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</si>
  <si>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</si>
  <si>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</si>
  <si>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</si>
  <si>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</si>
  <si>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</si>
  <si>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</si>
  <si>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</si>
  <si>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</si>
  <si>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</si>
  <si>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</si>
  <si>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</si>
  <si>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</si>
  <si>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</si>
  <si>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</si>
  <si>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</si>
  <si>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</si>
  <si>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</si>
  <si>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</si>
  <si>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</si>
  <si>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</si>
  <si>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</si>
  <si>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</si>
  <si>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</si>
  <si>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</si>
  <si>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</si>
  <si>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</si>
  <si>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</si>
  <si>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</si>
  <si>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</si>
  <si>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</si>
  <si>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</si>
  <si>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</si>
  <si>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</si>
  <si>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</si>
  <si>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</si>
  <si>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</si>
  <si>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</si>
  <si>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</si>
  <si>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</si>
  <si>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RSBD-O20</t>
  </si>
  <si>
    <t>RSDS-O-I</t>
  </si>
  <si>
    <t>RSRS-O-B</t>
  </si>
  <si>
    <t>RSRS-O-C</t>
  </si>
  <si>
    <t>RSRS-O-G</t>
  </si>
  <si>
    <t>RSRS-O-H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</si>
  <si>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</si>
  <si>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</si>
  <si>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</si>
  <si>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</si>
  <si>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</si>
  <si>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</si>
  <si>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</si>
  <si>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</si>
  <si>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</si>
  <si>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</si>
  <si>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</si>
  <si>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</si>
  <si>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</si>
  <si>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Prvo penzionersko mikrokreditno društvo d.o.o Banja Luka</t>
  </si>
  <si>
    <t>PPMK-O-F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</si>
  <si>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</si>
  <si>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</si>
  <si>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</si>
  <si>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</si>
  <si>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</si>
  <si>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</si>
  <si>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</si>
  <si>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</si>
  <si>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</si>
  <si>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</si>
  <si>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</si>
  <si>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</si>
  <si>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</si>
  <si>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</si>
  <si>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</si>
  <si>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</si>
  <si>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</si>
  <si>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</si>
  <si>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</si>
  <si>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</si>
  <si>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</si>
  <si>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</si>
  <si>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</si>
  <si>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</si>
  <si>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</si>
  <si>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</si>
  <si>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</si>
  <si>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</si>
  <si>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</si>
  <si>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</si>
  <si>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</si>
  <si>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</si>
  <si>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</si>
  <si>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</si>
  <si>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</si>
  <si>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</si>
  <si>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</si>
  <si>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</si>
  <si>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</si>
  <si>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</si>
  <si>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</si>
  <si>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</si>
  <si>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</si>
  <si>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</si>
  <si>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</si>
  <si>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</si>
  <si>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</si>
  <si>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</si>
  <si>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</si>
  <si>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</si>
  <si>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</si>
  <si>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</si>
  <si>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</si>
  <si>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</si>
  <si>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</si>
  <si>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</si>
  <si>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</si>
  <si>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</si>
  <si>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</si>
  <si>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</si>
  <si>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</si>
  <si>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</si>
  <si>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</si>
  <si>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</si>
  <si>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</si>
  <si>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</si>
  <si>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</si>
  <si>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</si>
  <si>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</si>
  <si>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</si>
  <si>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</si>
  <si>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</si>
  <si>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</si>
  <si>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</si>
  <si>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</si>
  <si>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</si>
  <si>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</si>
  <si>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</si>
  <si>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</si>
  <si>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</si>
  <si>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</si>
  <si>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</si>
  <si>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</si>
  <si>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</si>
  <si>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</si>
  <si>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</si>
  <si>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</si>
  <si>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</si>
  <si>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</si>
  <si>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</si>
  <si>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</si>
  <si>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</si>
  <si>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</si>
  <si>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</si>
  <si>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</si>
  <si>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</si>
  <si>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</si>
  <si>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</si>
  <si>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</si>
  <si>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</si>
  <si>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</si>
  <si>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</si>
  <si>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</si>
  <si>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</si>
  <si>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</si>
  <si>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</si>
  <si>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</si>
  <si>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</si>
  <si>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</si>
  <si>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</si>
  <si>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</si>
  <si>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</si>
  <si>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</si>
  <si>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</si>
  <si>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</si>
  <si>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</si>
  <si>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</si>
  <si>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</si>
  <si>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</si>
  <si>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</si>
  <si>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</si>
  <si>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</si>
  <si>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</si>
  <si>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</si>
  <si>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</si>
  <si>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</si>
  <si>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</si>
  <si>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</si>
  <si>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</si>
  <si>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</si>
  <si>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</si>
  <si>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</si>
  <si>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</si>
  <si>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</si>
  <si>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</si>
  <si>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</si>
  <si>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</si>
  <si>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</si>
  <si>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</si>
  <si>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</si>
  <si>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</si>
  <si>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</si>
  <si>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</si>
  <si>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</si>
  <si>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</si>
  <si>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</si>
  <si>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</si>
  <si>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</si>
  <si>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</si>
  <si>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</si>
  <si>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</si>
  <si>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</si>
  <si>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</si>
  <si>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KOMERCIJALNA BANKA</t>
  </si>
  <si>
    <t>KOM 30/11/21</t>
  </si>
  <si>
    <t>MF BANKA BANJA LUKA</t>
  </si>
  <si>
    <t>MF 30/11/21</t>
  </si>
  <si>
    <t>Raiffeisen bank d.d. BiH Sarajevo</t>
  </si>
  <si>
    <t>RAIFF FLEXI 370002788/2021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</si>
  <si>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</si>
  <si>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</si>
  <si>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</si>
  <si>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</si>
  <si>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</si>
  <si>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</si>
  <si>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</si>
  <si>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</si>
  <si>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</si>
  <si>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</si>
  <si>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</si>
  <si>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</si>
  <si>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</si>
  <si>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</si>
  <si>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</si>
  <si>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</si>
  <si>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</si>
  <si>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</si>
  <si>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</si>
  <si>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</si>
  <si>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</si>
  <si>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</si>
  <si>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</si>
  <si>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</si>
  <si>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</si>
  <si>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</si>
  <si>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</si>
  <si>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</si>
  <si>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</si>
  <si>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</si>
  <si>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</si>
  <si>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</si>
  <si>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</si>
  <si>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</si>
  <si>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</si>
  <si>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</si>
  <si>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</si>
  <si>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</si>
  <si>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</si>
  <si>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</si>
  <si>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</si>
  <si>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</si>
  <si>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</si>
  <si>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</si>
  <si>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DUVN-R-A</t>
  </si>
  <si>
    <t>MDEL-R-A</t>
  </si>
  <si>
    <t>SINT-R-A</t>
  </si>
  <si>
    <t>TRML-R-A</t>
  </si>
  <si>
    <t>ZVNP-R-A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</si>
  <si>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</si>
  <si>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</si>
  <si>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</si>
  <si>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</si>
  <si>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</si>
  <si>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</si>
  <si>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</si>
  <si>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</si>
  <si>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</si>
  <si>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</si>
  <si>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</si>
  <si>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</si>
  <si>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</si>
  <si>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</si>
  <si>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</si>
  <si>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</si>
  <si>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</si>
  <si>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</si>
  <si>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</si>
  <si>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</si>
  <si>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</si>
  <si>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</si>
  <si>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</si>
  <si>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</si>
  <si>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IZVJEŠTAJ O NEREALIZOVANIM DOBICIMA (GUBICIMA)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</si>
  <si>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</si>
  <si>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</si>
  <si>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</si>
  <si>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</si>
  <si>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</si>
  <si>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</si>
  <si>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</si>
  <si>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</si>
  <si>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</si>
  <si>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Sarajevska pivara d.d. Sarajevo / SRPVRK1</t>
  </si>
  <si>
    <t>Birač a.d Zvornik - u stečaju / BIRA-R-A</t>
  </si>
  <si>
    <t>Čistoća a.d. Banja Luka / CIST-R-A</t>
  </si>
  <si>
    <t>Dobojinvest a.d. Doboj / DOIN-R-A</t>
  </si>
  <si>
    <t>Duvaplast a.d. Kakmuž / DPLS-R-A</t>
  </si>
  <si>
    <t>Elektrokrajina a.d. Banja Luka / EKBL-R-A</t>
  </si>
  <si>
    <t>Elektrohercegovina a.d. Trebinje / EKHC-R-A</t>
  </si>
  <si>
    <t>Elektro - Bijeljina a.d. Bijeljina / ELBJ-R-A</t>
  </si>
  <si>
    <t>Elektro Doboj a.d. Doboj / ELDO-R-A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</si>
  <si>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</si>
  <si>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</si>
  <si>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</si>
  <si>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</si>
  <si>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Fabrika za proizvodnju žice a.d. Novo Goražde - u stečaju / FZIC-R-A</t>
  </si>
  <si>
    <t>Farmland a.d. Nova Topola / GOVF-R-A</t>
  </si>
  <si>
    <t>Grafam d.d. Brčko / GRF9-R-A</t>
  </si>
  <si>
    <t>Hidroelektrane na Drini a.d. Višegrad / HEDR-R-A</t>
  </si>
  <si>
    <t>Hidroelektrane na Vrbasu a.d. Mrkonjić Grad / HELV-R-A</t>
  </si>
  <si>
    <t>Hidroelektrane na Trebišnjici a.d. Trebinje / HETR-R-A</t>
  </si>
  <si>
    <t>Palas a.d. Banja Luka / HPAL-R-A</t>
  </si>
  <si>
    <t>HPK a.d. Kozarska Dubica / HPKD-R-A</t>
  </si>
  <si>
    <t>Rudnici željezne rude Ljubija a.d. Prijedor / LJUB-R-A</t>
  </si>
  <si>
    <t>Luka a.d. Šamac / LKSM-R-A</t>
  </si>
  <si>
    <t>Matex a.d. Banja Luka / MATE-R-A</t>
  </si>
  <si>
    <t>Novi Bimeks d.d. Brčko - u stečaju / NBS9-R-A</t>
  </si>
  <si>
    <t>Jahorina OC a.d. Pale / OCJH-R-A</t>
  </si>
  <si>
    <t>Pošte Srpske a.d. Banja Luka / POST-R-A</t>
  </si>
  <si>
    <t>Poslovna zona a.d. Banja Luka / PZBL-R-A</t>
  </si>
  <si>
    <t>Ratarstvo a.d. Nova Topola - u stečaju / RATA-R-A</t>
  </si>
  <si>
    <t>RiTE Gacko a.d. Gacko / RITE-R-A</t>
  </si>
  <si>
    <t>Remont montaža a.d. Bijeljina / RMON-R-A</t>
  </si>
  <si>
    <t>RiTE Ugljevik a.d. Ugljevik / RTEU-R-A</t>
  </si>
  <si>
    <t>Sava VP a.d. Gradiška - u stečaju / SAVA-R-B</t>
  </si>
  <si>
    <t>Sarajevo gas a.d. Istočno Sarajevo / SGAS-R-A</t>
  </si>
  <si>
    <t>Saničani a.d. Prijedor / SNCN-R-A</t>
  </si>
  <si>
    <t>Sava a.d. Gradiška / SVGR-R-A</t>
  </si>
  <si>
    <t>Telekom Srpske a.d. Banja Luka / TLKM-R-A</t>
  </si>
  <si>
    <t>Unis fabrika cijevi a.d. Derventa / UNFC-R-A</t>
  </si>
  <si>
    <t>Uslužne djelatnosti a.d. Banja Luka / USLD-R-A</t>
  </si>
  <si>
    <t>Vodovod a.d. Banja Luka / VDBL-R-A</t>
  </si>
  <si>
    <t>Veleprehrana a.d. Banja Luka / VLPH-R-A</t>
  </si>
  <si>
    <t>Velepromet a.d. Prijedor / VLPR-R-A</t>
  </si>
  <si>
    <t>Veletrgovina a.d. Gradiška / VLTG-R-A</t>
  </si>
  <si>
    <t>Žitopromet d.d. Brčko / ZTR9-R-B</t>
  </si>
  <si>
    <t>Volkswagen AG Vz / VOW3</t>
  </si>
  <si>
    <t>Valamar Riviera d.d. Porec / RIVP</t>
  </si>
  <si>
    <t>Jugopetrol a.d. Podgorica / JGPK</t>
  </si>
  <si>
    <t>Crnogorski telekom a.d. Podgorica / TECG</t>
  </si>
  <si>
    <t>Makedonska banka ad Skoplje  / MKB</t>
  </si>
  <si>
    <t>Agrobanka ad Beograd / AGBN</t>
  </si>
  <si>
    <t>Metalac a.d. Gornji Milanovac / MTLC</t>
  </si>
  <si>
    <t>Zavarovalnica Triglav d.d. Ljubljana / ZVTG</t>
  </si>
  <si>
    <t>Alibaba Group Holding Limited / BABA</t>
  </si>
  <si>
    <t>International Business Machines Corporation / IBM</t>
  </si>
  <si>
    <t>Kyndryl Holdings Inc. / KD</t>
  </si>
  <si>
    <t xml:space="preserve">Redovne akcije </t>
  </si>
  <si>
    <t>Prioritetne akcije</t>
  </si>
  <si>
    <t>Akcije ZIF</t>
  </si>
  <si>
    <t>REPUBLIKA SRPSKA 3,20% 10/06/25 / RSBD-O20</t>
  </si>
  <si>
    <t>PPMK-O-F / PPMK-O-F</t>
  </si>
  <si>
    <t>Republika Srpska- stara devizna štednja 9 / RSDS-O-I</t>
  </si>
  <si>
    <t>Republika Srpska - izmirenje ratne štete 2 / RSRS-O-B</t>
  </si>
  <si>
    <t>Republika Srpska - izmirenje ratne štete 3 / RSRS-O-C</t>
  </si>
  <si>
    <t>Republika Srpska - izmirenje ratne štete 7 / RSRS-O-G</t>
  </si>
  <si>
    <t>Republika Srpska - izmirenje ratne štete 8 / RSRS-O-H</t>
  </si>
  <si>
    <t>Republika Srpska - izmirenje ratne štete 13 / RSRS-O-M</t>
  </si>
  <si>
    <t>Ostali dužnički instrumenti</t>
  </si>
  <si>
    <t>Udjeli otvorenih IF</t>
  </si>
  <si>
    <t>Ostale HOV (i derivati)</t>
  </si>
  <si>
    <t>UKUPNO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</si>
  <si>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</si>
  <si>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</si>
  <si>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</si>
  <si>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</si>
  <si>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</si>
  <si>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</si>
  <si>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</si>
  <si>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</si>
  <si>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</si>
  <si>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</si>
  <si>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</si>
  <si>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</si>
  <si>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</si>
  <si>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</si>
  <si>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</si>
  <si>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</si>
  <si>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</si>
  <si>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</si>
  <si>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</si>
  <si>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</si>
  <si>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</si>
  <si>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</si>
  <si>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UPRAVLJAČKA NAKNADA</t>
  </si>
  <si>
    <t>za period 01.01.-30.09.2022 godine</t>
  </si>
  <si>
    <t>na dan 30.09.2022  godine</t>
  </si>
  <si>
    <t>na dan 30.09.2022 godine</t>
  </si>
  <si>
    <t>RSDS-O-J</t>
  </si>
  <si>
    <t>na dan 30.09.2022. godine</t>
  </si>
  <si>
    <t>IMOVINE na dan 30.09.2022 godine</t>
  </si>
  <si>
    <t xml:space="preserve"> na dan 30.09.2022  godine</t>
  </si>
  <si>
    <t>INVESTICIONOG FONDA za period  01.01 - 30.09.2022 godine</t>
  </si>
  <si>
    <t>INVESTICIONOG FONDA  za period 01.01.- 30.09.2022 godine</t>
  </si>
  <si>
    <t>Rep. Srpska stara devizna stednja 10 / RSDS-O-J</t>
  </si>
  <si>
    <t>Na dan 30.09.2022</t>
  </si>
  <si>
    <t>II- PRIHODI OD POVEZANIH LICA za period od 01.01. do 30.09.2022.</t>
  </si>
  <si>
    <t>III-ISPLATE POVEZANIM LICIMA za period od 01.01.-30.09.2022.</t>
  </si>
  <si>
    <t>Kumulativni nerealizovani  dobitak (gubitak) priznat kroz bilans uspjeha</t>
  </si>
  <si>
    <t xml:space="preserve">od 30.09.2022.  godine </t>
  </si>
  <si>
    <t>za period  30.09.2022. god.</t>
  </si>
  <si>
    <t xml:space="preserve"> za period od 30.09.2022. godine</t>
  </si>
  <si>
    <t>OMIF Maximus fund</t>
  </si>
  <si>
    <t>Dana, 11.10.2022</t>
  </si>
  <si>
    <t>Nenad Tomović             Goran Klincov</t>
  </si>
  <si>
    <t>Nenad Tomović                    Goran Klincov</t>
  </si>
  <si>
    <t>Nenad Tomović      Goran Klincov</t>
  </si>
  <si>
    <t>Dana 11.10.2022</t>
  </si>
  <si>
    <t>Naziv društva za upravljanje investicionim fondom: DUIF Kristal invest A.D. Banja Luka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</si>
</sst>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  <numFmt numFmtId="175" formatCode="#,##0\ &quot;KM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6">
    <xf numFmtId="0" fontId="0" fillId="0" borderId="0"/>
    <xf numFmtId="0" fontId="5" fillId="0" borderId="0"/>
    <xf numFmtId="0" fontId="8" fillId="0" borderId="0"/>
    <xf numFmtId="0" fontId="9" fillId="0" borderId="0"/>
    <xf numFmtId="0" fontId="5" fillId="0" borderId="0"/>
    <xf numFmtId="0" fontId="10" fillId="0" borderId="0"/>
  </cellStyleXfs>
  <cellXfs count="263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left" wrapText="1"/>
    </xf>
    <xf numFmtId="0" fontId="1" fillId="2" borderId="0" xfId="5" applyNumberFormat="1" applyFont="1" applyFill="1" applyBorder="1" applyAlignment="1" applyProtection="1"/>
    <xf numFmtId="0" fontId="1" fillId="0" borderId="0" xfId="5" applyNumberFormat="1" applyFont="1" applyFill="1" applyBorder="1" applyAlignment="1" applyProtection="1"/>
    <xf numFmtId="0" fontId="1" fillId="2" borderId="0" xfId="5" applyNumberFormat="1" applyFont="1" applyFill="1" applyBorder="1" applyAlignment="1" applyProtection="1">
      <alignment horizontal="center"/>
    </xf>
    <xf numFmtId="0" fontId="1" fillId="2" borderId="3" xfId="5" applyNumberFormat="1" applyFont="1" applyFill="1" applyBorder="1" applyAlignment="1" applyProtection="1">
      <alignment horizontal="center" wrapText="1"/>
    </xf>
    <xf numFmtId="0" fontId="1" fillId="2" borderId="3" xfId="5" applyNumberFormat="1" applyFont="1" applyFill="1" applyBorder="1" applyAlignment="1" applyProtection="1">
      <alignment horizontal="center" vertical="center" wrapText="1"/>
    </xf>
    <xf numFmtId="0" fontId="1" fillId="2" borderId="3" xfId="5" applyNumberFormat="1" applyFont="1" applyFill="1" applyBorder="1" applyAlignment="1" applyProtection="1">
      <alignment horizontal="center" vertical="top" wrapText="1"/>
    </xf>
    <xf numFmtId="0" fontId="1" fillId="2" borderId="3" xfId="5" applyNumberFormat="1" applyFont="1" applyFill="1" applyBorder="1" applyAlignment="1" applyProtection="1">
      <alignment vertical="top" wrapText="1"/>
    </xf>
    <xf numFmtId="3" fontId="1" fillId="2" borderId="3" xfId="5" applyNumberFormat="1" applyFont="1" applyFill="1" applyBorder="1" applyAlignment="1" applyProtection="1">
      <alignment horizontal="right" vertical="top" wrapText="1"/>
    </xf>
    <xf numFmtId="164" fontId="1" fillId="2" borderId="3" xfId="5" applyNumberFormat="1" applyFont="1" applyFill="1" applyBorder="1" applyAlignment="1" applyProtection="1">
      <alignment horizontal="right" vertical="center" wrapText="1"/>
    </xf>
    <xf numFmtId="0" fontId="1" fillId="0" borderId="0" xfId="5" applyNumberFormat="1" applyFont="1" applyFill="1" applyBorder="1" applyAlignment="1" applyProtection="1">
      <alignment horizontal="center"/>
    </xf>
    <xf numFmtId="0" fontId="1" fillId="2" borderId="0" xfId="5" applyNumberFormat="1" applyFont="1" applyFill="1" applyBorder="1" applyAlignment="1" applyProtection="1">
      <alignment horizontal="right"/>
    </xf>
    <xf numFmtId="0" fontId="10" fillId="0" borderId="0" xfId="5"/>
    <xf numFmtId="0" fontId="1" fillId="2" borderId="0" xfId="5" applyNumberFormat="1" applyFont="1" applyFill="1" applyBorder="1" applyAlignment="1" applyProtection="1">
      <alignment horizontal="left" vertical="center"/>
    </xf>
    <xf numFmtId="0" fontId="1" fillId="2" borderId="0" xfId="5" applyNumberFormat="1" applyFont="1" applyFill="1" applyBorder="1" applyAlignment="1" applyProtection="1">
      <alignment horizontal="center" vertical="center"/>
    </xf>
    <xf numFmtId="167" fontId="1" fillId="2" borderId="0" xfId="5" applyNumberFormat="1" applyFont="1" applyFill="1" applyBorder="1" applyAlignment="1" applyProtection="1">
      <alignment vertical="center"/>
    </xf>
    <xf numFmtId="168" fontId="1" fillId="2" borderId="0" xfId="5" applyNumberFormat="1" applyFont="1" applyFill="1" applyBorder="1" applyAlignment="1" applyProtection="1">
      <alignment horizontal="right"/>
    </xf>
    <xf numFmtId="166" fontId="1" fillId="2" borderId="0" xfId="5" applyNumberFormat="1" applyFont="1" applyFill="1" applyBorder="1" applyAlignment="1" applyProtection="1">
      <alignment horizontal="right"/>
    </xf>
    <xf numFmtId="167" fontId="1" fillId="2" borderId="0" xfId="5" applyNumberFormat="1" applyFont="1" applyFill="1" applyBorder="1" applyAlignment="1" applyProtection="1">
      <alignment horizontal="right"/>
    </xf>
    <xf numFmtId="0" fontId="1" fillId="2" borderId="0" xfId="5" applyNumberFormat="1" applyFont="1" applyFill="1" applyBorder="1" applyAlignment="1" applyProtection="1">
      <alignment horizontal="center" wrapText="1"/>
    </xf>
    <xf numFmtId="0" fontId="7" fillId="2" borderId="0" xfId="5" applyNumberFormat="1" applyFont="1" applyFill="1" applyBorder="1" applyAlignment="1" applyProtection="1">
      <alignment horizontal="left" vertical="center"/>
    </xf>
    <xf numFmtId="0" fontId="7" fillId="2" borderId="0" xfId="5" applyNumberFormat="1" applyFont="1" applyFill="1" applyBorder="1" applyAlignment="1" applyProtection="1">
      <alignment horizontal="center" vertical="center"/>
    </xf>
    <xf numFmtId="0" fontId="7" fillId="2" borderId="0" xfId="5" applyNumberFormat="1" applyFont="1" applyFill="1" applyBorder="1" applyAlignment="1" applyProtection="1">
      <alignment horizontal="center"/>
    </xf>
    <xf numFmtId="167" fontId="7" fillId="2" borderId="0" xfId="5" applyNumberFormat="1" applyFont="1" applyFill="1" applyBorder="1" applyAlignment="1" applyProtection="1">
      <alignment vertical="center"/>
    </xf>
    <xf numFmtId="0" fontId="7" fillId="2" borderId="0" xfId="5" applyNumberFormat="1" applyFont="1" applyFill="1" applyBorder="1" applyAlignment="1" applyProtection="1">
      <alignment horizontal="right"/>
    </xf>
    <xf numFmtId="168" fontId="7" fillId="2" borderId="0" xfId="5" applyNumberFormat="1" applyFont="1" applyFill="1" applyBorder="1" applyAlignment="1" applyProtection="1">
      <alignment horizontal="right"/>
    </xf>
    <xf numFmtId="166" fontId="7" fillId="2" borderId="0" xfId="5" applyNumberFormat="1" applyFont="1" applyFill="1" applyBorder="1" applyAlignment="1" applyProtection="1">
      <alignment horizontal="right"/>
    </xf>
    <xf numFmtId="167" fontId="7" fillId="2" borderId="0" xfId="5" applyNumberFormat="1" applyFont="1" applyFill="1" applyBorder="1" applyAlignment="1" applyProtection="1">
      <alignment horizontal="right"/>
    </xf>
    <xf numFmtId="0" fontId="1" fillId="2" borderId="0" xfId="5" applyNumberFormat="1" applyFont="1" applyFill="1" applyBorder="1" applyAlignment="1" applyProtection="1">
      <alignment wrapText="1"/>
    </xf>
    <xf numFmtId="0" fontId="1" fillId="2" borderId="6" xfId="5" applyNumberFormat="1" applyFont="1" applyFill="1" applyBorder="1" applyAlignment="1" applyProtection="1"/>
    <xf numFmtId="167" fontId="1" fillId="2" borderId="3" xfId="5" applyNumberFormat="1" applyFont="1" applyFill="1" applyBorder="1" applyAlignment="1" applyProtection="1">
      <alignment horizontal="center" vertical="center" wrapText="1"/>
    </xf>
    <xf numFmtId="0" fontId="1" fillId="2" borderId="3" xfId="5" applyNumberFormat="1" applyFont="1" applyFill="1" applyBorder="1" applyAlignment="1" applyProtection="1">
      <alignment horizontal="left" vertical="center" wrapText="1"/>
    </xf>
    <xf numFmtId="0" fontId="1" fillId="2" borderId="3" xfId="5" applyNumberFormat="1" applyFont="1" applyFill="1" applyBorder="1" applyAlignment="1" applyProtection="1">
      <alignment horizontal="center" vertical="center"/>
    </xf>
    <xf numFmtId="167" fontId="1" fillId="2" borderId="3" xfId="5" applyNumberFormat="1" applyFont="1" applyFill="1" applyBorder="1" applyAlignment="1" applyProtection="1">
      <alignment vertical="center"/>
    </xf>
    <xf numFmtId="2" fontId="1" fillId="2" borderId="3" xfId="5" applyNumberFormat="1" applyFont="1" applyFill="1" applyBorder="1" applyAlignment="1" applyProtection="1">
      <alignment horizontal="right" vertical="top" wrapText="1"/>
    </xf>
    <xf numFmtId="168" fontId="1" fillId="2" borderId="3" xfId="5" applyNumberFormat="1" applyFont="1" applyFill="1" applyBorder="1" applyAlignment="1" applyProtection="1">
      <alignment horizontal="right" vertical="top"/>
    </xf>
    <xf numFmtId="166" fontId="1" fillId="2" borderId="3" xfId="5" applyNumberFormat="1" applyFont="1" applyFill="1" applyBorder="1" applyAlignment="1" applyProtection="1">
      <alignment horizontal="right" vertical="top" wrapText="1"/>
    </xf>
    <xf numFmtId="166" fontId="1" fillId="2" borderId="3" xfId="5" applyNumberFormat="1" applyFont="1" applyFill="1" applyBorder="1" applyAlignment="1" applyProtection="1">
      <alignment horizontal="right" vertical="top"/>
    </xf>
    <xf numFmtId="168" fontId="1" fillId="2" borderId="3" xfId="5" applyNumberFormat="1" applyFont="1" applyFill="1" applyBorder="1" applyAlignment="1" applyProtection="1">
      <alignment horizontal="right" vertical="center" wrapText="1"/>
    </xf>
    <xf numFmtId="166" fontId="1" fillId="2" borderId="3" xfId="5" applyNumberFormat="1" applyFont="1" applyFill="1" applyBorder="1" applyAlignment="1" applyProtection="1">
      <alignment horizontal="right" vertical="center" wrapText="1"/>
    </xf>
    <xf numFmtId="169" fontId="1" fillId="2" borderId="6" xfId="5" applyNumberFormat="1" applyFont="1" applyFill="1" applyBorder="1" applyAlignment="1" applyProtection="1"/>
    <xf numFmtId="0" fontId="1" fillId="2" borderId="0" xfId="5" applyNumberFormat="1" applyFont="1" applyFill="1" applyBorder="1" applyAlignment="1" applyProtection="1">
      <alignment horizontal="left" vertical="center" wrapText="1"/>
    </xf>
    <xf numFmtId="0" fontId="1" fillId="2" borderId="0" xfId="5" applyNumberFormat="1" applyFont="1" applyFill="1" applyBorder="1" applyAlignment="1" applyProtection="1">
      <alignment horizontal="center" vertical="top" wrapText="1"/>
    </xf>
    <xf numFmtId="167" fontId="1" fillId="2" borderId="0" xfId="5" applyNumberFormat="1" applyFont="1" applyFill="1" applyBorder="1" applyAlignment="1" applyProtection="1">
      <alignment vertical="center" wrapText="1"/>
    </xf>
    <xf numFmtId="1" fontId="1" fillId="2" borderId="0" xfId="5" applyNumberFormat="1" applyFont="1" applyFill="1" applyBorder="1" applyAlignment="1" applyProtection="1">
      <alignment horizontal="right" vertical="top" wrapText="1"/>
    </xf>
    <xf numFmtId="168" fontId="1" fillId="2" borderId="0" xfId="5" applyNumberFormat="1" applyFont="1" applyFill="1" applyBorder="1" applyAlignment="1" applyProtection="1">
      <alignment horizontal="right" wrapText="1"/>
    </xf>
    <xf numFmtId="168" fontId="1" fillId="2" borderId="0" xfId="5" applyNumberFormat="1" applyFont="1" applyFill="1" applyBorder="1" applyAlignment="1" applyProtection="1">
      <alignment horizontal="right" vertical="top"/>
    </xf>
    <xf numFmtId="169" fontId="1" fillId="2" borderId="0" xfId="5" applyNumberFormat="1" applyFont="1" applyFill="1" applyBorder="1" applyAlignment="1" applyProtection="1"/>
    <xf numFmtId="166" fontId="1" fillId="2" borderId="0" xfId="5" applyNumberFormat="1" applyFont="1" applyFill="1" applyBorder="1" applyAlignment="1" applyProtection="1">
      <alignment horizontal="right" vertical="top"/>
    </xf>
    <xf numFmtId="167" fontId="1" fillId="2" borderId="0" xfId="5" applyNumberFormat="1" applyFont="1" applyFill="1" applyBorder="1" applyAlignment="1" applyProtection="1">
      <alignment horizontal="right" vertical="top" wrapText="1"/>
    </xf>
    <xf numFmtId="166" fontId="1" fillId="2" borderId="0" xfId="5" applyNumberFormat="1" applyFont="1" applyFill="1" applyBorder="1" applyAlignment="1" applyProtection="1"/>
    <xf numFmtId="0" fontId="1" fillId="2" borderId="0" xfId="5" applyNumberFormat="1" applyFont="1" applyFill="1" applyBorder="1" applyAlignment="1" applyProtection="1">
      <alignment horizontal="left"/>
    </xf>
    <xf numFmtId="0" fontId="1" fillId="2" borderId="2" xfId="5" applyNumberFormat="1" applyFont="1" applyFill="1" applyBorder="1" applyAlignment="1" applyProtection="1">
      <alignment horizontal="left"/>
    </xf>
    <xf numFmtId="0" fontId="1" fillId="2" borderId="0" xfId="5" applyNumberFormat="1" applyFont="1" applyFill="1" applyBorder="1" applyAlignment="1" applyProtection="1">
      <alignment vertical="center"/>
    </xf>
    <xf numFmtId="168" fontId="1" fillId="2" borderId="0" xfId="5" applyNumberFormat="1" applyFont="1" applyFill="1" applyBorder="1" applyAlignment="1" applyProtection="1">
      <alignment vertical="center"/>
    </xf>
    <xf numFmtId="166" fontId="1" fillId="2" borderId="0" xfId="5" applyNumberFormat="1" applyFont="1" applyFill="1" applyBorder="1" applyAlignment="1" applyProtection="1">
      <alignment horizontal="left" vertical="center"/>
    </xf>
    <xf numFmtId="0" fontId="1" fillId="2" borderId="0" xfId="5" applyNumberFormat="1" applyFont="1" applyFill="1" applyBorder="1" applyAlignment="1" applyProtection="1">
      <alignment horizontal="center" vertical="center" wrapText="1"/>
    </xf>
    <xf numFmtId="0" fontId="1" fillId="2" borderId="0" xfId="5" applyNumberFormat="1" applyFont="1" applyFill="1" applyBorder="1" applyAlignment="1" applyProtection="1">
      <alignment vertical="center" wrapText="1"/>
    </xf>
    <xf numFmtId="0" fontId="1" fillId="2" borderId="0" xfId="5" applyNumberFormat="1" applyFont="1" applyFill="1" applyBorder="1" applyAlignment="1" applyProtection="1">
      <alignment horizontal="right" vertical="center" wrapText="1"/>
    </xf>
    <xf numFmtId="168" fontId="1" fillId="2" borderId="0" xfId="5" applyNumberFormat="1" applyFont="1" applyFill="1" applyBorder="1" applyAlignment="1" applyProtection="1">
      <alignment horizontal="right" vertical="center" wrapText="1"/>
    </xf>
    <xf numFmtId="4" fontId="1" fillId="2" borderId="3" xfId="5" applyNumberFormat="1" applyFont="1" applyFill="1" applyBorder="1" applyAlignment="1" applyProtection="1">
      <alignment horizontal="right" vertical="center" wrapText="1"/>
    </xf>
    <xf numFmtId="170" fontId="1" fillId="2" borderId="3" xfId="5" applyNumberFormat="1" applyFont="1" applyFill="1" applyBorder="1" applyAlignment="1" applyProtection="1">
      <alignment horizontal="center" vertical="top" wrapText="1"/>
    </xf>
    <xf numFmtId="0" fontId="1" fillId="2" borderId="0" xfId="5" applyNumberFormat="1" applyFont="1" applyFill="1" applyBorder="1" applyAlignment="1" applyProtection="1">
      <alignment horizontal="left" vertical="top"/>
    </xf>
    <xf numFmtId="0" fontId="1" fillId="2" borderId="0" xfId="5" applyNumberFormat="1" applyFont="1" applyFill="1" applyBorder="1" applyAlignment="1" applyProtection="1">
      <alignment horizontal="center" vertical="top"/>
    </xf>
    <xf numFmtId="171" fontId="1" fillId="2" borderId="0" xfId="5" applyNumberFormat="1" applyFont="1" applyFill="1" applyBorder="1" applyAlignment="1" applyProtection="1">
      <alignment horizontal="right"/>
    </xf>
    <xf numFmtId="0" fontId="1" fillId="2" borderId="4" xfId="5" applyNumberFormat="1" applyFont="1" applyFill="1" applyBorder="1" applyAlignment="1" applyProtection="1">
      <alignment wrapText="1"/>
    </xf>
    <xf numFmtId="0" fontId="1" fillId="2" borderId="3" xfId="5" applyNumberFormat="1" applyFont="1" applyFill="1" applyBorder="1" applyAlignment="1" applyProtection="1">
      <alignment wrapText="1"/>
    </xf>
    <xf numFmtId="4" fontId="1" fillId="2" borderId="3" xfId="5" applyNumberFormat="1" applyFont="1" applyFill="1" applyBorder="1" applyAlignment="1" applyProtection="1">
      <alignment horizontal="right" wrapText="1"/>
    </xf>
    <xf numFmtId="0" fontId="1" fillId="0" borderId="0" xfId="5" applyNumberFormat="1" applyFont="1" applyFill="1" applyBorder="1" applyAlignment="1" applyProtection="1">
      <alignment horizontal="left"/>
    </xf>
    <xf numFmtId="0" fontId="1" fillId="0" borderId="2" xfId="5" applyNumberFormat="1" applyFont="1" applyFill="1" applyBorder="1" applyAlignment="1" applyProtection="1">
      <alignment horizontal="left"/>
    </xf>
    <xf numFmtId="171" fontId="1" fillId="2" borderId="0" xfId="5" applyNumberFormat="1" applyFont="1" applyFill="1" applyBorder="1" applyAlignment="1" applyProtection="1"/>
    <xf numFmtId="172" fontId="1" fillId="2" borderId="0" xfId="5" applyNumberFormat="1" applyFont="1" applyFill="1" applyBorder="1" applyAlignment="1" applyProtection="1"/>
    <xf numFmtId="0" fontId="1" fillId="2" borderId="0" xfId="5" applyNumberFormat="1" applyFont="1" applyFill="1" applyBorder="1" applyAlignment="1" applyProtection="1">
      <alignment horizontal="right" wrapText="1"/>
    </xf>
    <xf numFmtId="0" fontId="1" fillId="2" borderId="3" xfId="5" applyNumberFormat="1" applyFont="1" applyFill="1" applyBorder="1" applyAlignment="1" applyProtection="1">
      <alignment horizontal="left"/>
    </xf>
    <xf numFmtId="4" fontId="1" fillId="2" borderId="3" xfId="5" applyNumberFormat="1" applyFont="1" applyFill="1" applyBorder="1" applyAlignment="1" applyProtection="1"/>
    <xf numFmtId="164" fontId="1" fillId="2" borderId="3" xfId="5" applyNumberFormat="1" applyFont="1" applyFill="1" applyBorder="1" applyAlignment="1" applyProtection="1"/>
    <xf numFmtId="0" fontId="1" fillId="2" borderId="3" xfId="5" applyNumberFormat="1" applyFont="1" applyFill="1" applyBorder="1" applyAlignment="1" applyProtection="1"/>
    <xf numFmtId="0" fontId="7" fillId="2" borderId="0" xfId="5" applyNumberFormat="1" applyFont="1" applyFill="1" applyBorder="1" applyAlignment="1" applyProtection="1"/>
    <xf numFmtId="164" fontId="1" fillId="2" borderId="3" xfId="5" applyNumberFormat="1" applyFont="1" applyFill="1" applyBorder="1" applyAlignment="1" applyProtection="1">
      <alignment horizontal="center"/>
    </xf>
    <xf numFmtId="173" fontId="1" fillId="2" borderId="0" xfId="5" applyNumberFormat="1" applyFont="1" applyFill="1" applyBorder="1" applyAlignment="1" applyProtection="1"/>
    <xf numFmtId="43" fontId="1" fillId="2" borderId="0" xfId="5" applyNumberFormat="1" applyFont="1" applyFill="1" applyBorder="1" applyAlignment="1" applyProtection="1"/>
    <xf numFmtId="4" fontId="1" fillId="2" borderId="3" xfId="5" applyNumberFormat="1" applyFont="1" applyFill="1" applyBorder="1" applyAlignment="1" applyProtection="1">
      <alignment horizontal="center" wrapText="1"/>
    </xf>
    <xf numFmtId="174" fontId="1" fillId="2" borderId="0" xfId="5" applyNumberFormat="1" applyFont="1" applyFill="1" applyBorder="1" applyAlignment="1" applyProtection="1"/>
    <xf numFmtId="174" fontId="1" fillId="2" borderId="3" xfId="5" applyNumberFormat="1" applyFont="1" applyFill="1" applyBorder="1" applyAlignment="1" applyProtection="1">
      <alignment horizontal="center" vertical="center" wrapText="1"/>
    </xf>
    <xf numFmtId="14" fontId="1" fillId="2" borderId="3" xfId="5" applyNumberFormat="1" applyFont="1" applyFill="1" applyBorder="1" applyAlignment="1" applyProtection="1">
      <alignment horizontal="center" wrapText="1"/>
    </xf>
    <xf numFmtId="166" fontId="1" fillId="2" borderId="3" xfId="5" applyNumberFormat="1" applyFont="1" applyFill="1" applyBorder="1" applyAlignment="1" applyProtection="1">
      <alignment horizontal="right" wrapText="1"/>
    </xf>
    <xf numFmtId="167" fontId="1" fillId="2" borderId="0" xfId="5" applyNumberFormat="1" applyFont="1" applyFill="1" applyBorder="1" applyAlignment="1" applyProtection="1">
      <alignment horizontal="right" wrapText="1"/>
    </xf>
    <xf numFmtId="166" fontId="1" fillId="2" borderId="0" xfId="5" applyNumberFormat="1" applyFont="1" applyFill="1" applyBorder="1" applyAlignment="1" applyProtection="1">
      <alignment horizontal="right" wrapText="1"/>
    </xf>
    <xf numFmtId="167" fontId="1" fillId="2" borderId="0" xfId="5" applyNumberFormat="1" applyFont="1" applyFill="1" applyBorder="1" applyAlignment="1" applyProtection="1"/>
    <xf numFmtId="167" fontId="1" fillId="2" borderId="3" xfId="5" applyNumberFormat="1" applyFont="1" applyFill="1" applyBorder="1" applyAlignment="1" applyProtection="1">
      <alignment horizontal="center" wrapText="1"/>
    </xf>
    <xf numFmtId="0" fontId="1" fillId="2" borderId="3" xfId="5" applyNumberFormat="1" applyFont="1" applyFill="1" applyBorder="1" applyAlignment="1" applyProtection="1">
      <alignment horizontal="left" wrapText="1"/>
    </xf>
    <xf numFmtId="166" fontId="1" fillId="2" borderId="3" xfId="5" applyNumberFormat="1" applyFont="1" applyFill="1" applyBorder="1" applyAlignment="1" applyProtection="1">
      <alignment horizontal="center" wrapText="1"/>
    </xf>
    <xf numFmtId="3" fontId="1" fillId="2" borderId="0" xfId="5" applyNumberFormat="1" applyFont="1" applyFill="1" applyBorder="1" applyAlignment="1" applyProtection="1"/>
    <xf numFmtId="3" fontId="1" fillId="2" borderId="0" xfId="5" applyNumberFormat="1" applyFont="1" applyFill="1" applyBorder="1" applyAlignment="1" applyProtection="1">
      <alignment horizontal="center"/>
    </xf>
    <xf numFmtId="3" fontId="1" fillId="2" borderId="3" xfId="5" applyNumberFormat="1" applyFont="1" applyFill="1" applyBorder="1" applyAlignment="1" applyProtection="1">
      <alignment horizontal="center" vertical="center" wrapText="1"/>
    </xf>
    <xf numFmtId="3" fontId="1" fillId="2" borderId="3" xfId="5" applyNumberFormat="1" applyFont="1" applyFill="1" applyBorder="1" applyAlignment="1" applyProtection="1">
      <alignment horizontal="center" vertical="top" wrapText="1"/>
    </xf>
    <xf numFmtId="14" fontId="1" fillId="2" borderId="3" xfId="5" applyNumberFormat="1" applyFont="1" applyFill="1" applyBorder="1" applyAlignment="1" applyProtection="1">
      <alignment vertical="top"/>
    </xf>
    <xf numFmtId="0" fontId="1" fillId="2" borderId="4" xfId="5" applyNumberFormat="1" applyFont="1" applyFill="1" applyBorder="1" applyAlignment="1" applyProtection="1">
      <alignment horizontal="left" vertical="top"/>
    </xf>
    <xf numFmtId="166" fontId="1" fillId="2" borderId="7" xfId="5" applyNumberFormat="1" applyFont="1" applyFill="1" applyBorder="1" applyAlignment="1" applyProtection="1">
      <alignment vertical="top" wrapText="1"/>
    </xf>
    <xf numFmtId="0" fontId="1" fillId="2" borderId="4" xfId="5" applyNumberFormat="1" applyFont="1" applyFill="1" applyBorder="1" applyAlignment="1" applyProtection="1">
      <alignment horizontal="left" vertical="center"/>
    </xf>
    <xf numFmtId="166" fontId="1" fillId="2" borderId="3" xfId="5" applyNumberFormat="1" applyFont="1" applyFill="1" applyBorder="1" applyAlignment="1" applyProtection="1">
      <alignment vertical="top" wrapText="1"/>
    </xf>
    <xf numFmtId="0" fontId="1" fillId="0" borderId="3" xfId="5" applyNumberFormat="1" applyFont="1" applyFill="1" applyBorder="1" applyAlignment="1" applyProtection="1">
      <alignment horizontal="center" vertical="center" wrapText="1"/>
    </xf>
    <xf numFmtId="0" fontId="1" fillId="0" borderId="3" xfId="5" applyNumberFormat="1" applyFont="1" applyFill="1" applyBorder="1" applyAlignment="1" applyProtection="1">
      <alignment horizontal="center"/>
    </xf>
    <xf numFmtId="0" fontId="1" fillId="0" borderId="3" xfId="5" applyNumberFormat="1" applyFont="1" applyFill="1" applyBorder="1" applyAlignment="1" applyProtection="1"/>
    <xf numFmtId="167" fontId="1" fillId="2" borderId="0" xfId="5" applyNumberFormat="1" applyFont="1" applyFill="1" applyBorder="1" applyAlignment="1" applyProtection="1">
      <alignment horizontal="center"/>
    </xf>
    <xf numFmtId="14" fontId="1" fillId="0" borderId="0" xfId="5" applyNumberFormat="1" applyFont="1" applyFill="1" applyBorder="1" applyAlignment="1" applyProtection="1"/>
    <xf numFmtId="0" fontId="1" fillId="0" borderId="0" xfId="5" applyNumberFormat="1" applyFont="1" applyFill="1" applyBorder="1" applyAlignment="1" applyProtection="1">
      <alignment vertical="center" wrapText="1"/>
    </xf>
    <xf numFmtId="0" fontId="1" fillId="0" borderId="0" xfId="5" applyNumberFormat="1" applyFont="1" applyFill="1" applyBorder="1" applyAlignment="1" applyProtection="1">
      <alignment horizontal="center"/>
    </xf>
    <xf numFmtId="3" fontId="4" fillId="0" borderId="1" xfId="0" applyNumberFormat="1" applyFont="1" applyBorder="1"/>
    <xf numFmtId="3" fontId="1" fillId="0" borderId="0" xfId="5" applyNumberFormat="1" applyFont="1" applyFill="1" applyBorder="1" applyAlignment="1" applyProtection="1"/>
    <xf numFmtId="0" fontId="1" fillId="2" borderId="0" xfId="5" applyNumberFormat="1" applyFont="1" applyFill="1" applyBorder="1" applyAlignment="1" applyProtection="1">
      <alignment horizontal="center"/>
    </xf>
    <xf numFmtId="0" fontId="1" fillId="2" borderId="0" xfId="5" applyNumberFormat="1" applyFont="1" applyFill="1" applyBorder="1" applyAlignment="1" applyProtection="1">
      <alignment horizontal="left"/>
    </xf>
    <xf numFmtId="0" fontId="3" fillId="2" borderId="3" xfId="2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5" applyNumberFormat="1" applyFont="1" applyFill="1" applyBorder="1" applyAlignment="1" applyProtection="1">
      <alignment horizontal="center"/>
    </xf>
    <xf numFmtId="164" fontId="0" fillId="0" borderId="1" xfId="0" applyNumberFormat="1" applyFont="1" applyBorder="1"/>
    <xf numFmtId="164" fontId="4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3" fontId="0" fillId="0" borderId="1" xfId="0" applyNumberFormat="1" applyFont="1" applyFill="1" applyBorder="1"/>
    <xf numFmtId="3" fontId="4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5" fillId="0" borderId="0" xfId="5" applyFont="1"/>
    <xf numFmtId="3" fontId="1" fillId="2" borderId="3" xfId="5" applyNumberFormat="1" applyFont="1" applyFill="1" applyBorder="1" applyAlignment="1" applyProtection="1">
      <alignment horizontal="right" vertical="center" wrapText="1"/>
    </xf>
    <xf numFmtId="164" fontId="1" fillId="2" borderId="3" xfId="5" applyNumberFormat="1" applyFont="1" applyFill="1" applyBorder="1" applyAlignment="1" applyProtection="1">
      <alignment horizontal="right"/>
    </xf>
    <xf numFmtId="175" fontId="1" fillId="0" borderId="0" xfId="5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 wrapText="1"/>
    </xf>
    <xf numFmtId="0" fontId="1" fillId="2" borderId="2" xfId="1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left"/>
    </xf>
    <xf numFmtId="168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0" fontId="1" fillId="2" borderId="2" xfId="1" applyNumberFormat="1" applyFont="1" applyFill="1" applyBorder="1" applyAlignment="1" applyProtection="1">
      <alignment horizontal="left"/>
    </xf>
    <xf numFmtId="167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" fillId="2" borderId="2" xfId="1" applyNumberFormat="1" applyFont="1" applyFill="1" applyBorder="1" applyAlignment="1" applyProtection="1">
      <alignment horizontal="center" vertical="top" wrapText="1"/>
    </xf>
    <xf numFmtId="0" fontId="6" fillId="0" borderId="0" xfId="5" applyNumberFormat="1" applyFont="1" applyFill="1" applyBorder="1" applyAlignment="1" applyProtection="1">
      <alignment horizontal="center"/>
    </xf>
    <xf numFmtId="0" fontId="1" fillId="2" borderId="0" xfId="5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 wrapText="1"/>
    </xf>
    <xf numFmtId="168" fontId="1" fillId="2" borderId="7" xfId="5" applyNumberFormat="1" applyFont="1" applyFill="1" applyBorder="1" applyAlignment="1" applyProtection="1">
      <alignment horizontal="center" vertical="center" wrapText="1"/>
    </xf>
    <xf numFmtId="168" fontId="1" fillId="2" borderId="9" xfId="5" applyNumberFormat="1" applyFont="1" applyFill="1" applyBorder="1" applyAlignment="1" applyProtection="1">
      <alignment horizontal="center" vertical="center" wrapText="1"/>
    </xf>
    <xf numFmtId="167" fontId="1" fillId="2" borderId="7" xfId="5" applyNumberFormat="1" applyFont="1" applyFill="1" applyBorder="1" applyAlignment="1" applyProtection="1">
      <alignment horizontal="center" vertical="center" textRotation="90" wrapText="1"/>
    </xf>
    <xf numFmtId="167" fontId="1" fillId="2" borderId="8" xfId="5" applyNumberFormat="1" applyFont="1" applyFill="1" applyBorder="1" applyAlignment="1" applyProtection="1">
      <alignment horizontal="center" vertical="center" textRotation="90" wrapText="1"/>
    </xf>
    <xf numFmtId="167" fontId="1" fillId="2" borderId="9" xfId="5" applyNumberFormat="1" applyFont="1" applyFill="1" applyBorder="1" applyAlignment="1" applyProtection="1">
      <alignment horizontal="center" vertical="center" textRotation="90" wrapText="1"/>
    </xf>
    <xf numFmtId="166" fontId="1" fillId="2" borderId="7" xfId="5" applyNumberFormat="1" applyFont="1" applyFill="1" applyBorder="1" applyAlignment="1" applyProtection="1">
      <alignment horizontal="center" vertical="center" wrapText="1"/>
    </xf>
    <xf numFmtId="166" fontId="1" fillId="2" borderId="9" xfId="5" applyNumberFormat="1" applyFont="1" applyFill="1" applyBorder="1" applyAlignment="1" applyProtection="1">
      <alignment horizontal="center" vertical="center" wrapText="1"/>
    </xf>
    <xf numFmtId="0" fontId="1" fillId="2" borderId="7" xfId="5" applyNumberFormat="1" applyFont="1" applyFill="1" applyBorder="1" applyAlignment="1" applyProtection="1">
      <alignment horizontal="center" vertical="center" textRotation="90" wrapText="1"/>
    </xf>
    <xf numFmtId="0" fontId="1" fillId="2" borderId="8" xfId="5" applyNumberFormat="1" applyFont="1" applyFill="1" applyBorder="1" applyAlignment="1" applyProtection="1">
      <alignment horizontal="center" vertical="center" textRotation="90" wrapText="1"/>
    </xf>
    <xf numFmtId="0" fontId="1" fillId="2" borderId="9" xfId="5" applyNumberFormat="1" applyFont="1" applyFill="1" applyBorder="1" applyAlignment="1" applyProtection="1">
      <alignment horizontal="center" vertical="center" textRotation="90" wrapText="1"/>
    </xf>
    <xf numFmtId="0" fontId="1" fillId="2" borderId="4" xfId="5" applyNumberFormat="1" applyFont="1" applyFill="1" applyBorder="1" applyAlignment="1" applyProtection="1">
      <alignment horizontal="center" vertical="center" wrapText="1"/>
    </xf>
    <xf numFmtId="0" fontId="1" fillId="2" borderId="5" xfId="5" applyNumberFormat="1" applyFont="1" applyFill="1" applyBorder="1" applyAlignment="1" applyProtection="1">
      <alignment horizontal="center" vertical="center" wrapText="1"/>
    </xf>
    <xf numFmtId="0" fontId="1" fillId="2" borderId="6" xfId="5" applyNumberFormat="1" applyFont="1" applyFill="1" applyBorder="1" applyAlignment="1" applyProtection="1">
      <alignment horizontal="center" vertical="center" wrapText="1"/>
    </xf>
    <xf numFmtId="167" fontId="1" fillId="2" borderId="7" xfId="5" applyNumberFormat="1" applyFont="1" applyFill="1" applyBorder="1" applyAlignment="1" applyProtection="1">
      <alignment horizontal="center" vertical="center" wrapText="1"/>
    </xf>
    <xf numFmtId="167" fontId="1" fillId="2" borderId="9" xfId="5" applyNumberFormat="1" applyFont="1" applyFill="1" applyBorder="1" applyAlignment="1" applyProtection="1">
      <alignment horizontal="center" vertical="center" wrapText="1"/>
    </xf>
    <xf numFmtId="0" fontId="1" fillId="2" borderId="4" xfId="5" applyNumberFormat="1" applyFont="1" applyFill="1" applyBorder="1" applyAlignment="1" applyProtection="1">
      <alignment horizontal="center" wrapText="1"/>
    </xf>
    <xf numFmtId="0" fontId="1" fillId="2" borderId="5" xfId="5" applyNumberFormat="1" applyFont="1" applyFill="1" applyBorder="1" applyAlignment="1" applyProtection="1">
      <alignment horizontal="center" wrapText="1"/>
    </xf>
    <xf numFmtId="0" fontId="1" fillId="2" borderId="6" xfId="5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7" xfId="5" applyNumberFormat="1" applyFont="1" applyFill="1" applyBorder="1" applyAlignment="1" applyProtection="1">
      <alignment horizontal="center" vertical="center"/>
    </xf>
    <xf numFmtId="0" fontId="1" fillId="2" borderId="9" xfId="5" applyNumberFormat="1" applyFont="1" applyFill="1" applyBorder="1" applyAlignment="1" applyProtection="1">
      <alignment horizontal="center" vertical="center"/>
    </xf>
    <xf numFmtId="0" fontId="1" fillId="2" borderId="10" xfId="5" applyNumberFormat="1" applyFont="1" applyFill="1" applyBorder="1" applyAlignment="1" applyProtection="1">
      <alignment horizontal="center" vertical="center" wrapText="1"/>
    </xf>
    <xf numFmtId="0" fontId="1" fillId="2" borderId="11" xfId="5" applyNumberFormat="1" applyFont="1" applyFill="1" applyBorder="1" applyAlignment="1" applyProtection="1">
      <alignment horizontal="center" vertical="center" wrapText="1"/>
    </xf>
    <xf numFmtId="0" fontId="1" fillId="2" borderId="12" xfId="5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0" xfId="5" applyNumberFormat="1" applyFont="1" applyFill="1" applyBorder="1" applyAlignment="1" applyProtection="1">
      <alignment horizontal="center" wrapText="1"/>
    </xf>
    <xf numFmtId="0" fontId="1" fillId="2" borderId="2" xfId="5" applyNumberFormat="1" applyFont="1" applyFill="1" applyBorder="1" applyAlignment="1" applyProtection="1">
      <alignment horizontal="center"/>
    </xf>
    <xf numFmtId="0" fontId="1" fillId="0" borderId="2" xfId="5" applyNumberFormat="1" applyFont="1" applyFill="1" applyBorder="1" applyAlignment="1" applyProtection="1">
      <alignment horizontal="center"/>
    </xf>
    <xf numFmtId="0" fontId="1" fillId="2" borderId="0" xfId="5" applyNumberFormat="1" applyFont="1" applyFill="1" applyBorder="1" applyAlignment="1" applyProtection="1">
      <alignment horizontal="center" vertical="center" wrapText="1"/>
    </xf>
    <xf numFmtId="0" fontId="1" fillId="2" borderId="0" xfId="5" applyNumberFormat="1" applyFont="1" applyFill="1" applyBorder="1" applyAlignment="1" applyProtection="1">
      <alignment horizontal="center" wrapText="1"/>
    </xf>
    <xf numFmtId="166" fontId="1" fillId="2" borderId="8" xfId="5" applyNumberFormat="1" applyFont="1" applyFill="1" applyBorder="1" applyAlignment="1" applyProtection="1">
      <alignment horizontal="center" vertical="center" wrapText="1"/>
    </xf>
    <xf numFmtId="0" fontId="1" fillId="2" borderId="13" xfId="5" applyNumberFormat="1" applyFont="1" applyFill="1" applyBorder="1" applyAlignment="1" applyProtection="1">
      <alignment horizontal="center"/>
    </xf>
    <xf numFmtId="0" fontId="1" fillId="2" borderId="14" xfId="5" applyNumberFormat="1" applyFont="1" applyFill="1" applyBorder="1" applyAlignment="1" applyProtection="1">
      <alignment horizontal="center"/>
    </xf>
    <xf numFmtId="0" fontId="1" fillId="2" borderId="15" xfId="5" applyNumberFormat="1" applyFont="1" applyFill="1" applyBorder="1" applyAlignment="1" applyProtection="1">
      <alignment horizontal="center"/>
    </xf>
    <xf numFmtId="0" fontId="1" fillId="2" borderId="7" xfId="5" applyNumberFormat="1" applyFont="1" applyFill="1" applyBorder="1" applyAlignment="1" applyProtection="1">
      <alignment horizontal="center" vertical="center" wrapText="1"/>
    </xf>
    <xf numFmtId="0" fontId="1" fillId="2" borderId="9" xfId="5" applyNumberFormat="1" applyFont="1" applyFill="1" applyBorder="1" applyAlignment="1" applyProtection="1">
      <alignment horizontal="center" vertical="center" wrapText="1"/>
    </xf>
    <xf numFmtId="174" fontId="1" fillId="2" borderId="7" xfId="5" applyNumberFormat="1" applyFont="1" applyFill="1" applyBorder="1" applyAlignment="1" applyProtection="1">
      <alignment horizontal="center" vertical="center" wrapText="1"/>
    </xf>
    <xf numFmtId="174" fontId="1" fillId="2" borderId="9" xfId="5" applyNumberFormat="1" applyFont="1" applyFill="1" applyBorder="1" applyAlignment="1" applyProtection="1">
      <alignment horizontal="center" vertical="center" wrapText="1"/>
    </xf>
    <xf numFmtId="0" fontId="1" fillId="2" borderId="8" xfId="5" applyNumberFormat="1" applyFont="1" applyFill="1" applyBorder="1" applyAlignment="1" applyProtection="1">
      <alignment horizontal="center" vertical="center" wrapText="1"/>
    </xf>
    <xf numFmtId="167" fontId="1" fillId="2" borderId="8" xfId="5" applyNumberFormat="1" applyFont="1" applyFill="1" applyBorder="1" applyAlignment="1" applyProtection="1">
      <alignment horizontal="center" vertical="center" wrapText="1"/>
    </xf>
    <xf numFmtId="0" fontId="1" fillId="0" borderId="4" xfId="5" applyNumberFormat="1" applyFont="1" applyFill="1" applyBorder="1" applyAlignment="1" applyProtection="1">
      <alignment horizontal="left"/>
    </xf>
    <xf numFmtId="0" fontId="1" fillId="0" borderId="5" xfId="5" applyNumberFormat="1" applyFont="1" applyFill="1" applyBorder="1" applyAlignment="1" applyProtection="1">
      <alignment horizontal="left"/>
    </xf>
    <xf numFmtId="0" fontId="1" fillId="0" borderId="6" xfId="5" applyNumberFormat="1" applyFont="1" applyFill="1" applyBorder="1" applyAlignment="1" applyProtection="1">
      <alignment horizontal="left"/>
    </xf>
    <xf numFmtId="167" fontId="1" fillId="2" borderId="4" xfId="5" applyNumberFormat="1" applyFont="1" applyFill="1" applyBorder="1" applyAlignment="1" applyProtection="1">
      <alignment horizontal="center"/>
    </xf>
    <xf numFmtId="167" fontId="1" fillId="2" borderId="5" xfId="5" applyNumberFormat="1" applyFont="1" applyFill="1" applyBorder="1" applyAlignment="1" applyProtection="1">
      <alignment horizontal="center"/>
    </xf>
    <xf numFmtId="167" fontId="1" fillId="2" borderId="6" xfId="5" applyNumberFormat="1" applyFont="1" applyFill="1" applyBorder="1" applyAlignment="1" applyProtection="1">
      <alignment horizontal="center"/>
    </xf>
    <xf numFmtId="0" fontId="1" fillId="0" borderId="4" xfId="5" applyNumberFormat="1" applyFont="1" applyFill="1" applyBorder="1" applyAlignment="1" applyProtection="1">
      <alignment horizontal="center"/>
    </xf>
    <xf numFmtId="0" fontId="1" fillId="0" borderId="5" xfId="5" applyNumberFormat="1" applyFont="1" applyFill="1" applyBorder="1" applyAlignment="1" applyProtection="1">
      <alignment horizontal="center"/>
    </xf>
    <xf numFmtId="0" fontId="1" fillId="0" borderId="6" xfId="5" applyNumberFormat="1" applyFont="1" applyFill="1" applyBorder="1" applyAlignment="1" applyProtection="1">
      <alignment horizontal="center"/>
    </xf>
    <xf numFmtId="0" fontId="1" fillId="0" borderId="0" xfId="5" applyNumberFormat="1" applyFont="1" applyFill="1" applyBorder="1" applyAlignment="1" applyProtection="1">
      <alignment horizontal="center"/>
    </xf>
    <xf numFmtId="0" fontId="1" fillId="0" borderId="4" xfId="5" applyNumberFormat="1" applyFont="1" applyFill="1" applyBorder="1" applyAlignment="1" applyProtection="1">
      <alignment horizontal="left" vertical="center"/>
    </xf>
    <xf numFmtId="0" fontId="1" fillId="0" borderId="5" xfId="5" applyNumberFormat="1" applyFont="1" applyFill="1" applyBorder="1" applyAlignment="1" applyProtection="1">
      <alignment horizontal="left" vertical="center"/>
    </xf>
    <xf numFmtId="0" fontId="1" fillId="0" borderId="6" xfId="5" applyNumberFormat="1" applyFont="1" applyFill="1" applyBorder="1" applyAlignment="1" applyProtection="1">
      <alignment horizontal="left" vertical="center"/>
    </xf>
    <xf numFmtId="0" fontId="1" fillId="0" borderId="4" xfId="5" applyNumberFormat="1" applyFont="1" applyFill="1" applyBorder="1" applyAlignment="1" applyProtection="1"/>
    <xf numFmtId="0" fontId="1" fillId="0" borderId="5" xfId="5" applyNumberFormat="1" applyFont="1" applyFill="1" applyBorder="1" applyAlignment="1" applyProtection="1"/>
    <xf numFmtId="0" fontId="1" fillId="0" borderId="6" xfId="5" applyNumberFormat="1" applyFont="1" applyFill="1" applyBorder="1" applyAlignment="1" applyProtection="1"/>
    <xf numFmtId="166" fontId="1" fillId="2" borderId="4" xfId="5" applyNumberFormat="1" applyFont="1" applyFill="1" applyBorder="1" applyAlignment="1" applyProtection="1">
      <alignment horizontal="right"/>
    </xf>
    <xf numFmtId="166" fontId="1" fillId="2" borderId="5" xfId="5" applyNumberFormat="1" applyFont="1" applyFill="1" applyBorder="1" applyAlignment="1" applyProtection="1">
      <alignment horizontal="right"/>
    </xf>
    <xf numFmtId="166" fontId="1" fillId="2" borderId="6" xfId="5" applyNumberFormat="1" applyFont="1" applyFill="1" applyBorder="1" applyAlignment="1" applyProtection="1">
      <alignment horizontal="right"/>
    </xf>
    <xf numFmtId="166" fontId="1" fillId="0" borderId="4" xfId="5" applyNumberFormat="1" applyFont="1" applyFill="1" applyBorder="1" applyAlignment="1" applyProtection="1">
      <alignment horizontal="center"/>
    </xf>
    <xf numFmtId="166" fontId="1" fillId="0" borderId="6" xfId="5" applyNumberFormat="1" applyFont="1" applyFill="1" applyBorder="1" applyAlignment="1" applyProtection="1">
      <alignment horizontal="center"/>
    </xf>
    <xf numFmtId="0" fontId="1" fillId="0" borderId="0" xfId="5" applyNumberFormat="1" applyFont="1" applyFill="1" applyBorder="1" applyAlignment="1" applyProtection="1">
      <alignment horizontal="left"/>
    </xf>
    <xf numFmtId="0" fontId="1" fillId="0" borderId="4" xfId="5" applyNumberFormat="1" applyFont="1" applyFill="1" applyBorder="1" applyAlignment="1" applyProtection="1">
      <alignment horizontal="center" vertical="center" wrapText="1"/>
    </xf>
    <xf numFmtId="0" fontId="1" fillId="0" borderId="6" xfId="5" applyNumberFormat="1" applyFont="1" applyFill="1" applyBorder="1" applyAlignment="1" applyProtection="1">
      <alignment horizontal="center" vertical="center" wrapText="1"/>
    </xf>
    <xf numFmtId="0" fontId="1" fillId="0" borderId="4" xfId="5" applyNumberFormat="1" applyFont="1" applyFill="1" applyBorder="1" applyAlignment="1" applyProtection="1">
      <alignment horizontal="left" vertical="center" wrapText="1"/>
    </xf>
    <xf numFmtId="0" fontId="1" fillId="0" borderId="6" xfId="5" applyNumberFormat="1" applyFont="1" applyFill="1" applyBorder="1" applyAlignment="1" applyProtection="1">
      <alignment horizontal="left" vertical="center" wrapText="1"/>
    </xf>
    <xf numFmtId="167" fontId="1" fillId="0" borderId="4" xfId="5" applyNumberFormat="1" applyFont="1" applyFill="1" applyBorder="1" applyAlignment="1" applyProtection="1">
      <alignment horizontal="center"/>
    </xf>
    <xf numFmtId="167" fontId="1" fillId="0" borderId="6" xfId="5" applyNumberFormat="1" applyFont="1" applyFill="1" applyBorder="1" applyAlignment="1" applyProtection="1">
      <alignment horizontal="center"/>
    </xf>
  </cellXfs>
  <cellStyles count="6">
    <cellStyle name="Normal" xfId="0" builtinId="0"/>
    <cellStyle name="Normal 2" xfId="1"/>
    <cellStyle name="Normal 3" xfId="2"/>
    <cellStyle name="Normal 4" xfId="3"/>
    <cellStyle name="Normal 4 2" xfId="4"/>
    <cellStyle name="Normal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MAXIMUS%20FOND_24_09_17\2022\FI_MAXIMUS%20FUND_30_09_22\RSBiHRegOsnovniIzvjestajiZaIF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abSelected="1" topLeftCell="A64" zoomScaleNormal="100" workbookViewId="0">
      <selection activeCell="K80" sqref="K80"/>
    </sheetView>
  </sheetViews>
  <sheetFormatPr defaultRowHeight="15" x14ac:dyDescent="0.25"/>
  <cols>
    <col min="1" max="1" width="17.85546875" style="16" customWidth="1"/>
    <col min="2" max="2" width="57.42578125" style="17" customWidth="1"/>
    <col min="3" max="3" width="10.7109375" style="18" customWidth="1"/>
    <col min="4" max="4" width="13.85546875" style="147" bestFit="1" customWidth="1"/>
    <col min="5" max="5" width="10.140625" style="21" customWidth="1"/>
    <col min="6" max="6" width="11.7109375" style="21" customWidth="1"/>
    <col min="7" max="16384" width="9.140625" style="21"/>
  </cols>
  <sheetData>
    <row r="1" spans="1:6" ht="26.25" x14ac:dyDescent="0.25">
      <c r="A1" s="138" t="s">
        <v>87</v>
      </c>
      <c r="B1" s="6" t="s">
        <v>970</v>
      </c>
      <c r="C1" s="9"/>
      <c r="D1" s="1"/>
      <c r="E1" s="1"/>
    </row>
    <row r="2" spans="1:6" x14ac:dyDescent="0.25">
      <c r="A2" s="6" t="s">
        <v>88</v>
      </c>
      <c r="B2" s="6"/>
      <c r="C2" s="9"/>
      <c r="D2" s="1"/>
      <c r="E2" s="1"/>
    </row>
    <row r="3" spans="1:6" x14ac:dyDescent="0.25">
      <c r="A3" s="6" t="s">
        <v>89</v>
      </c>
      <c r="B3" s="6"/>
      <c r="C3" s="9"/>
      <c r="D3" s="1"/>
      <c r="E3" s="1"/>
    </row>
    <row r="4" spans="1:6" x14ac:dyDescent="0.25">
      <c r="A4" s="6" t="s">
        <v>90</v>
      </c>
      <c r="B4" s="6"/>
      <c r="C4" s="9"/>
      <c r="D4" s="1"/>
      <c r="E4" s="1"/>
    </row>
    <row r="5" spans="1:6" x14ac:dyDescent="0.25">
      <c r="A5" s="6" t="s">
        <v>91</v>
      </c>
      <c r="B5" s="6"/>
      <c r="C5" s="9"/>
      <c r="D5" s="1"/>
      <c r="E5" s="1"/>
    </row>
    <row r="6" spans="1:6" x14ac:dyDescent="0.25">
      <c r="A6" s="6" t="s">
        <v>320</v>
      </c>
      <c r="B6" s="6"/>
      <c r="C6" s="9"/>
      <c r="D6" s="1"/>
      <c r="E6" s="1"/>
    </row>
    <row r="7" spans="1:6" x14ac:dyDescent="0.25">
      <c r="A7" s="6"/>
      <c r="B7" s="6"/>
      <c r="C7" s="9"/>
      <c r="D7" s="1"/>
      <c r="E7" s="1"/>
    </row>
    <row r="8" spans="1:6" x14ac:dyDescent="0.25">
      <c r="A8" s="6"/>
      <c r="B8" s="10" t="s">
        <v>96</v>
      </c>
      <c r="C8" s="9"/>
      <c r="D8" s="1"/>
      <c r="E8" s="1"/>
    </row>
    <row r="9" spans="1:6" x14ac:dyDescent="0.25">
      <c r="A9" s="6"/>
      <c r="B9" s="10" t="s">
        <v>97</v>
      </c>
      <c r="C9" s="9"/>
      <c r="D9" s="1"/>
      <c r="E9" s="1"/>
    </row>
    <row r="10" spans="1:6" x14ac:dyDescent="0.25">
      <c r="A10" s="9"/>
      <c r="B10" s="9" t="s">
        <v>957</v>
      </c>
      <c r="C10" s="9"/>
      <c r="D10" s="1"/>
      <c r="E10" s="1"/>
    </row>
    <row r="11" spans="1:6" x14ac:dyDescent="0.25">
      <c r="A11" s="9"/>
      <c r="B11" s="6"/>
      <c r="C11" s="9"/>
      <c r="D11" s="1"/>
      <c r="E11" s="1"/>
    </row>
    <row r="12" spans="1:6" x14ac:dyDescent="0.25">
      <c r="A12" s="9"/>
      <c r="B12" s="6"/>
      <c r="C12" s="9"/>
      <c r="E12" s="1" t="s">
        <v>79</v>
      </c>
    </row>
    <row r="13" spans="1:6" ht="30.75" customHeight="1" x14ac:dyDescent="0.25">
      <c r="A13" s="11" t="s">
        <v>168</v>
      </c>
      <c r="B13" s="11" t="s">
        <v>167</v>
      </c>
      <c r="C13" s="12" t="s">
        <v>169</v>
      </c>
      <c r="D13" s="23" t="s">
        <v>170</v>
      </c>
      <c r="E13" s="25" t="s">
        <v>81</v>
      </c>
      <c r="F13" s="25" t="s">
        <v>82</v>
      </c>
    </row>
    <row r="14" spans="1:6" x14ac:dyDescent="0.25">
      <c r="A14" s="13">
        <v>1</v>
      </c>
      <c r="B14" s="11">
        <v>2</v>
      </c>
      <c r="C14" s="14">
        <v>3</v>
      </c>
      <c r="D14" s="146">
        <v>4</v>
      </c>
      <c r="E14" s="22">
        <v>5</v>
      </c>
      <c r="F14" s="22">
        <v>6</v>
      </c>
    </row>
    <row r="15" spans="1:6" x14ac:dyDescent="0.25">
      <c r="A15" s="13"/>
      <c r="B15" s="11" t="s">
        <v>100</v>
      </c>
      <c r="C15" s="12"/>
      <c r="D15" s="23"/>
      <c r="E15" s="19"/>
      <c r="F15" s="19"/>
    </row>
    <row r="16" spans="1:6" x14ac:dyDescent="0.25">
      <c r="A16" s="13">
        <v>10</v>
      </c>
      <c r="B16" s="11" t="s">
        <v>101</v>
      </c>
      <c r="C16" s="12"/>
      <c r="D16" s="148">
        <v>1</v>
      </c>
      <c r="E16" s="19">
        <v>2680240</v>
      </c>
      <c r="F16" s="19">
        <v>873372</v>
      </c>
    </row>
    <row r="17" spans="1:6" ht="30" x14ac:dyDescent="0.25">
      <c r="A17" s="13"/>
      <c r="B17" s="11" t="s">
        <v>102</v>
      </c>
      <c r="C17" s="12"/>
      <c r="D17" s="148" t="s">
        <v>18</v>
      </c>
      <c r="E17" s="19">
        <f>E18+E22+E26</f>
        <v>30417227</v>
      </c>
      <c r="F17" s="19">
        <v>28592610.18</v>
      </c>
    </row>
    <row r="18" spans="1:6" ht="30" x14ac:dyDescent="0.25">
      <c r="A18" s="13" t="s">
        <v>0</v>
      </c>
      <c r="B18" s="11" t="s">
        <v>336</v>
      </c>
      <c r="C18" s="12"/>
      <c r="D18" s="148" t="s">
        <v>19</v>
      </c>
      <c r="E18" s="19">
        <f>E19</f>
        <v>24071930</v>
      </c>
      <c r="F18" s="19">
        <v>19620929</v>
      </c>
    </row>
    <row r="19" spans="1:6" x14ac:dyDescent="0.25">
      <c r="A19" s="13" t="s">
        <v>1</v>
      </c>
      <c r="B19" s="11" t="s">
        <v>305</v>
      </c>
      <c r="C19" s="12"/>
      <c r="D19" s="148">
        <v>4</v>
      </c>
      <c r="E19" s="19">
        <v>24071930</v>
      </c>
      <c r="F19" s="19">
        <v>19620929</v>
      </c>
    </row>
    <row r="20" spans="1:6" x14ac:dyDescent="0.25">
      <c r="A20" s="13" t="s">
        <v>2</v>
      </c>
      <c r="B20" s="11" t="s">
        <v>306</v>
      </c>
      <c r="C20" s="12"/>
      <c r="D20" s="148">
        <v>5</v>
      </c>
      <c r="E20" s="19"/>
      <c r="F20" s="19">
        <v>0</v>
      </c>
    </row>
    <row r="21" spans="1:6" ht="30" x14ac:dyDescent="0.25">
      <c r="A21" s="13" t="s">
        <v>3</v>
      </c>
      <c r="B21" s="11" t="s">
        <v>321</v>
      </c>
      <c r="C21" s="12"/>
      <c r="D21" s="148">
        <v>6</v>
      </c>
      <c r="E21" s="19"/>
      <c r="F21" s="19">
        <v>0</v>
      </c>
    </row>
    <row r="22" spans="1:6" ht="30" x14ac:dyDescent="0.25">
      <c r="A22" s="13">
        <v>21</v>
      </c>
      <c r="B22" s="11" t="s">
        <v>322</v>
      </c>
      <c r="C22" s="12"/>
      <c r="D22" s="148">
        <v>7</v>
      </c>
      <c r="E22" s="19">
        <f>E24+E25</f>
        <v>3385510</v>
      </c>
      <c r="F22" s="19">
        <v>1427338.6100000003</v>
      </c>
    </row>
    <row r="23" spans="1:6" x14ac:dyDescent="0.25">
      <c r="A23" s="13" t="s">
        <v>278</v>
      </c>
      <c r="B23" s="11" t="s">
        <v>307</v>
      </c>
      <c r="C23" s="12"/>
      <c r="D23" s="148" t="s">
        <v>20</v>
      </c>
      <c r="E23" s="19"/>
      <c r="F23" s="19"/>
    </row>
    <row r="24" spans="1:6" x14ac:dyDescent="0.25">
      <c r="A24" s="13" t="s">
        <v>279</v>
      </c>
      <c r="B24" s="11" t="s">
        <v>323</v>
      </c>
      <c r="C24" s="12"/>
      <c r="D24" s="148" t="s">
        <v>21</v>
      </c>
      <c r="E24" s="19">
        <v>3359903</v>
      </c>
      <c r="F24" s="19">
        <v>1423542.5300000003</v>
      </c>
    </row>
    <row r="25" spans="1:6" x14ac:dyDescent="0.25">
      <c r="A25" s="13" t="s">
        <v>280</v>
      </c>
      <c r="B25" s="11" t="s">
        <v>308</v>
      </c>
      <c r="C25" s="12"/>
      <c r="D25" s="148">
        <v>10</v>
      </c>
      <c r="E25" s="19">
        <v>25607</v>
      </c>
      <c r="F25" s="149">
        <v>3796.0800000000004</v>
      </c>
    </row>
    <row r="26" spans="1:6" ht="30" x14ac:dyDescent="0.25">
      <c r="A26" s="13">
        <v>22</v>
      </c>
      <c r="B26" s="11" t="s">
        <v>103</v>
      </c>
      <c r="C26" s="12"/>
      <c r="D26" s="148">
        <v>11</v>
      </c>
      <c r="E26" s="19">
        <f>E28+E29</f>
        <v>2959787</v>
      </c>
      <c r="F26" s="19">
        <v>7544342.5700000003</v>
      </c>
    </row>
    <row r="27" spans="1:6" x14ac:dyDescent="0.25">
      <c r="A27" s="13" t="s">
        <v>281</v>
      </c>
      <c r="B27" s="11" t="s">
        <v>309</v>
      </c>
      <c r="C27" s="12"/>
      <c r="D27" s="148">
        <v>12</v>
      </c>
      <c r="E27" s="19"/>
      <c r="F27" s="19"/>
    </row>
    <row r="28" spans="1:6" x14ac:dyDescent="0.25">
      <c r="A28" s="13" t="s">
        <v>282</v>
      </c>
      <c r="B28" s="11" t="s">
        <v>104</v>
      </c>
      <c r="C28" s="12"/>
      <c r="D28" s="148">
        <v>13</v>
      </c>
      <c r="E28" s="19">
        <v>2959238</v>
      </c>
      <c r="F28" s="19">
        <v>7544342.5700000003</v>
      </c>
    </row>
    <row r="29" spans="1:6" ht="30" x14ac:dyDescent="0.25">
      <c r="A29" s="13" t="s">
        <v>283</v>
      </c>
      <c r="B29" s="11" t="s">
        <v>310</v>
      </c>
      <c r="C29" s="12"/>
      <c r="D29" s="148">
        <v>14</v>
      </c>
      <c r="E29" s="19">
        <v>549</v>
      </c>
      <c r="F29" s="19">
        <v>0</v>
      </c>
    </row>
    <row r="30" spans="1:6" x14ac:dyDescent="0.25">
      <c r="A30" s="13" t="s">
        <v>284</v>
      </c>
      <c r="B30" s="11" t="s">
        <v>324</v>
      </c>
      <c r="C30" s="12"/>
      <c r="D30" s="148">
        <v>15</v>
      </c>
      <c r="E30" s="19"/>
      <c r="F30" s="19">
        <v>0</v>
      </c>
    </row>
    <row r="31" spans="1:6" x14ac:dyDescent="0.25">
      <c r="A31" s="13">
        <v>240</v>
      </c>
      <c r="B31" s="11" t="s">
        <v>105</v>
      </c>
      <c r="C31" s="12"/>
      <c r="D31" s="148">
        <v>16</v>
      </c>
      <c r="E31" s="19"/>
      <c r="F31" s="19">
        <v>0</v>
      </c>
    </row>
    <row r="32" spans="1:6" ht="30" x14ac:dyDescent="0.25">
      <c r="A32" s="13" t="s">
        <v>4</v>
      </c>
      <c r="B32" s="11" t="s">
        <v>106</v>
      </c>
      <c r="C32" s="12"/>
      <c r="D32" s="148" t="s">
        <v>22</v>
      </c>
      <c r="E32" s="19">
        <f>E34+E35+E36+E37</f>
        <v>364372</v>
      </c>
      <c r="F32" s="19">
        <v>496615.02</v>
      </c>
    </row>
    <row r="33" spans="1:6" x14ac:dyDescent="0.25">
      <c r="A33" s="13" t="s">
        <v>285</v>
      </c>
      <c r="B33" s="11" t="s">
        <v>325</v>
      </c>
      <c r="C33" s="12"/>
      <c r="D33" s="148">
        <v>18</v>
      </c>
      <c r="E33" s="19"/>
      <c r="F33" s="19"/>
    </row>
    <row r="34" spans="1:6" x14ac:dyDescent="0.25">
      <c r="A34" s="13" t="s">
        <v>286</v>
      </c>
      <c r="B34" s="11" t="s">
        <v>107</v>
      </c>
      <c r="C34" s="12"/>
      <c r="D34" s="148">
        <v>19</v>
      </c>
      <c r="E34" s="19">
        <v>285200</v>
      </c>
      <c r="F34" s="19">
        <v>334155.46000000002</v>
      </c>
    </row>
    <row r="35" spans="1:6" x14ac:dyDescent="0.25">
      <c r="A35" s="13" t="s">
        <v>287</v>
      </c>
      <c r="B35" s="11" t="s">
        <v>108</v>
      </c>
      <c r="C35" s="12"/>
      <c r="D35" s="148">
        <v>20</v>
      </c>
      <c r="E35" s="19">
        <v>76880</v>
      </c>
      <c r="F35" s="19">
        <v>159972</v>
      </c>
    </row>
    <row r="36" spans="1:6" x14ac:dyDescent="0.25">
      <c r="A36" s="13" t="s">
        <v>288</v>
      </c>
      <c r="B36" s="11" t="s">
        <v>109</v>
      </c>
      <c r="C36" s="12"/>
      <c r="D36" s="148">
        <v>21</v>
      </c>
      <c r="E36" s="19">
        <v>1498</v>
      </c>
      <c r="F36" s="19">
        <v>1497.58</v>
      </c>
    </row>
    <row r="37" spans="1:6" x14ac:dyDescent="0.25">
      <c r="A37" s="13" t="s">
        <v>289</v>
      </c>
      <c r="B37" s="11" t="s">
        <v>110</v>
      </c>
      <c r="C37" s="12"/>
      <c r="D37" s="148">
        <v>22</v>
      </c>
      <c r="E37" s="19">
        <v>794</v>
      </c>
      <c r="F37" s="19">
        <v>989.98</v>
      </c>
    </row>
    <row r="38" spans="1:6" x14ac:dyDescent="0.25">
      <c r="A38" s="13">
        <v>32</v>
      </c>
      <c r="B38" s="11" t="s">
        <v>111</v>
      </c>
      <c r="C38" s="12"/>
      <c r="D38" s="148">
        <v>23</v>
      </c>
      <c r="E38" s="19"/>
      <c r="F38" s="19">
        <v>0</v>
      </c>
    </row>
    <row r="39" spans="1:6" x14ac:dyDescent="0.25">
      <c r="A39" s="13" t="s">
        <v>290</v>
      </c>
      <c r="B39" s="11" t="s">
        <v>112</v>
      </c>
      <c r="C39" s="12"/>
      <c r="D39" s="148">
        <v>24</v>
      </c>
      <c r="E39" s="19"/>
      <c r="F39" s="19">
        <v>0</v>
      </c>
    </row>
    <row r="40" spans="1:6" x14ac:dyDescent="0.25">
      <c r="A40" s="13">
        <v>34</v>
      </c>
      <c r="B40" s="11" t="s">
        <v>113</v>
      </c>
      <c r="C40" s="12"/>
      <c r="D40" s="148">
        <v>25</v>
      </c>
      <c r="E40" s="19"/>
      <c r="F40" s="19">
        <v>0</v>
      </c>
    </row>
    <row r="41" spans="1:6" ht="30" x14ac:dyDescent="0.25">
      <c r="A41" s="13"/>
      <c r="B41" s="11" t="s">
        <v>114</v>
      </c>
      <c r="C41" s="12"/>
      <c r="D41" s="148" t="s">
        <v>23</v>
      </c>
      <c r="E41" s="19">
        <f>E16+E17+E32</f>
        <v>33461839</v>
      </c>
      <c r="F41" s="19">
        <v>29962597.199999999</v>
      </c>
    </row>
    <row r="42" spans="1:6" x14ac:dyDescent="0.25">
      <c r="A42" s="13"/>
      <c r="B42" s="11" t="s">
        <v>115</v>
      </c>
      <c r="C42" s="12"/>
      <c r="D42" s="148"/>
      <c r="E42" s="19"/>
      <c r="F42" s="19"/>
    </row>
    <row r="43" spans="1:6" ht="30" x14ac:dyDescent="0.25">
      <c r="A43" s="13" t="s">
        <v>5</v>
      </c>
      <c r="B43" s="11" t="s">
        <v>116</v>
      </c>
      <c r="C43" s="12"/>
      <c r="D43" s="148" t="s">
        <v>24</v>
      </c>
      <c r="E43" s="19"/>
      <c r="F43" s="19">
        <v>0</v>
      </c>
    </row>
    <row r="44" spans="1:6" x14ac:dyDescent="0.25">
      <c r="A44" s="13" t="s">
        <v>6</v>
      </c>
      <c r="B44" s="11" t="s">
        <v>117</v>
      </c>
      <c r="C44" s="12"/>
      <c r="D44" s="148">
        <v>28</v>
      </c>
      <c r="E44" s="19"/>
      <c r="F44" s="19">
        <v>0</v>
      </c>
    </row>
    <row r="45" spans="1:6" x14ac:dyDescent="0.25">
      <c r="A45" s="13">
        <v>409</v>
      </c>
      <c r="B45" s="11" t="s">
        <v>118</v>
      </c>
      <c r="C45" s="12"/>
      <c r="D45" s="148">
        <v>29</v>
      </c>
      <c r="E45" s="19"/>
      <c r="F45" s="19">
        <v>0</v>
      </c>
    </row>
    <row r="46" spans="1:6" ht="30" x14ac:dyDescent="0.25">
      <c r="A46" s="13">
        <v>41</v>
      </c>
      <c r="B46" s="11" t="s">
        <v>119</v>
      </c>
      <c r="C46" s="12"/>
      <c r="D46" s="148">
        <v>30</v>
      </c>
      <c r="E46" s="19">
        <f>E49</f>
        <v>5144</v>
      </c>
      <c r="F46" s="19">
        <v>3787</v>
      </c>
    </row>
    <row r="47" spans="1:6" x14ac:dyDescent="0.25">
      <c r="A47" s="13">
        <v>410</v>
      </c>
      <c r="B47" s="11" t="s">
        <v>120</v>
      </c>
      <c r="C47" s="12"/>
      <c r="D47" s="148">
        <v>31</v>
      </c>
      <c r="E47" s="19"/>
      <c r="F47" s="19">
        <v>0</v>
      </c>
    </row>
    <row r="48" spans="1:6" x14ac:dyDescent="0.25">
      <c r="A48" s="13">
        <v>411</v>
      </c>
      <c r="B48" s="11" t="s">
        <v>121</v>
      </c>
      <c r="C48" s="12"/>
      <c r="D48" s="148">
        <v>32</v>
      </c>
      <c r="E48" s="19"/>
      <c r="F48" s="19">
        <v>0</v>
      </c>
    </row>
    <row r="49" spans="1:6" x14ac:dyDescent="0.25">
      <c r="A49" s="13">
        <v>413</v>
      </c>
      <c r="B49" s="11" t="s">
        <v>122</v>
      </c>
      <c r="C49" s="12"/>
      <c r="D49" s="148">
        <v>33</v>
      </c>
      <c r="E49" s="19">
        <v>5144</v>
      </c>
      <c r="F49" s="19">
        <v>3787</v>
      </c>
    </row>
    <row r="50" spans="1:6" x14ac:dyDescent="0.25">
      <c r="A50" s="13">
        <v>414</v>
      </c>
      <c r="B50" s="11" t="s">
        <v>123</v>
      </c>
      <c r="C50" s="12"/>
      <c r="D50" s="148">
        <v>34</v>
      </c>
      <c r="E50" s="19"/>
      <c r="F50" s="19">
        <v>0</v>
      </c>
    </row>
    <row r="51" spans="1:6" x14ac:dyDescent="0.25">
      <c r="A51" s="13" t="s">
        <v>7</v>
      </c>
      <c r="B51" s="11" t="s">
        <v>124</v>
      </c>
      <c r="C51" s="12"/>
      <c r="D51" s="148">
        <v>35</v>
      </c>
      <c r="E51" s="19"/>
      <c r="F51" s="19">
        <v>0</v>
      </c>
    </row>
    <row r="52" spans="1:6" x14ac:dyDescent="0.25">
      <c r="A52" s="13">
        <v>42</v>
      </c>
      <c r="B52" s="11" t="s">
        <v>326</v>
      </c>
      <c r="C52" s="12"/>
      <c r="D52" s="148">
        <v>36</v>
      </c>
      <c r="E52" s="19">
        <f>E53+E54</f>
        <v>507867</v>
      </c>
      <c r="F52" s="19">
        <v>71296.350000000006</v>
      </c>
    </row>
    <row r="53" spans="1:6" ht="15" customHeight="1" x14ac:dyDescent="0.25">
      <c r="A53" s="11" t="s">
        <v>327</v>
      </c>
      <c r="B53" s="11" t="s">
        <v>125</v>
      </c>
      <c r="C53" s="12"/>
      <c r="D53" s="148">
        <v>37</v>
      </c>
      <c r="E53" s="19">
        <v>507681</v>
      </c>
      <c r="F53" s="19">
        <v>71159</v>
      </c>
    </row>
    <row r="54" spans="1:6" x14ac:dyDescent="0.25">
      <c r="A54" s="13">
        <v>422</v>
      </c>
      <c r="B54" s="11" t="s">
        <v>126</v>
      </c>
      <c r="C54" s="12"/>
      <c r="D54" s="148">
        <v>38</v>
      </c>
      <c r="E54" s="19">
        <v>186</v>
      </c>
      <c r="F54" s="19">
        <v>137.35</v>
      </c>
    </row>
    <row r="55" spans="1:6" ht="30" x14ac:dyDescent="0.25">
      <c r="A55" s="13" t="s">
        <v>8</v>
      </c>
      <c r="B55" s="11" t="s">
        <v>127</v>
      </c>
      <c r="C55" s="12"/>
      <c r="D55" s="148" t="s">
        <v>25</v>
      </c>
      <c r="E55" s="19"/>
      <c r="F55" s="19">
        <v>0</v>
      </c>
    </row>
    <row r="56" spans="1:6" x14ac:dyDescent="0.25">
      <c r="A56" s="13">
        <v>430</v>
      </c>
      <c r="B56" s="11" t="s">
        <v>128</v>
      </c>
      <c r="C56" s="12"/>
      <c r="D56" s="148">
        <v>40</v>
      </c>
      <c r="E56" s="19"/>
      <c r="F56" s="19">
        <v>0</v>
      </c>
    </row>
    <row r="57" spans="1:6" x14ac:dyDescent="0.25">
      <c r="A57" s="13">
        <v>431</v>
      </c>
      <c r="B57" s="11" t="s">
        <v>129</v>
      </c>
      <c r="C57" s="12"/>
      <c r="D57" s="148">
        <v>41</v>
      </c>
      <c r="E57" s="19"/>
      <c r="F57" s="19">
        <v>0</v>
      </c>
    </row>
    <row r="58" spans="1:6" ht="30" x14ac:dyDescent="0.25">
      <c r="A58" s="13" t="s">
        <v>9</v>
      </c>
      <c r="B58" s="11" t="s">
        <v>311</v>
      </c>
      <c r="C58" s="12"/>
      <c r="D58" s="148" t="s">
        <v>26</v>
      </c>
      <c r="E58" s="19"/>
      <c r="F58" s="19">
        <v>0</v>
      </c>
    </row>
    <row r="59" spans="1:6" x14ac:dyDescent="0.25">
      <c r="A59" s="13" t="s">
        <v>10</v>
      </c>
      <c r="B59" s="11" t="s">
        <v>130</v>
      </c>
      <c r="C59" s="12"/>
      <c r="D59" s="148">
        <v>43</v>
      </c>
      <c r="E59" s="19"/>
      <c r="F59" s="19">
        <v>0</v>
      </c>
    </row>
    <row r="60" spans="1:6" x14ac:dyDescent="0.25">
      <c r="A60" s="13" t="s">
        <v>11</v>
      </c>
      <c r="B60" s="11" t="s">
        <v>131</v>
      </c>
      <c r="C60" s="12"/>
      <c r="D60" s="148">
        <v>44</v>
      </c>
      <c r="E60" s="19"/>
      <c r="F60" s="19">
        <v>0</v>
      </c>
    </row>
    <row r="61" spans="1:6" x14ac:dyDescent="0.25">
      <c r="A61" s="13" t="s">
        <v>12</v>
      </c>
      <c r="B61" s="11" t="s">
        <v>132</v>
      </c>
      <c r="C61" s="12"/>
      <c r="D61" s="148">
        <v>45</v>
      </c>
      <c r="E61" s="19"/>
      <c r="F61" s="19">
        <v>0</v>
      </c>
    </row>
    <row r="62" spans="1:6" x14ac:dyDescent="0.25">
      <c r="A62" s="13">
        <v>449</v>
      </c>
      <c r="B62" s="11" t="s">
        <v>328</v>
      </c>
      <c r="C62" s="12"/>
      <c r="D62" s="148">
        <v>46</v>
      </c>
      <c r="E62" s="19"/>
      <c r="F62" s="19">
        <v>0</v>
      </c>
    </row>
    <row r="63" spans="1:6" ht="15" customHeight="1" x14ac:dyDescent="0.25">
      <c r="A63" s="13" t="s">
        <v>13</v>
      </c>
      <c r="B63" s="11" t="s">
        <v>133</v>
      </c>
      <c r="C63" s="12"/>
      <c r="D63" s="148">
        <v>47</v>
      </c>
      <c r="E63" s="19"/>
      <c r="F63" s="19">
        <v>0</v>
      </c>
    </row>
    <row r="64" spans="1:6" x14ac:dyDescent="0.25">
      <c r="A64" s="13">
        <v>450</v>
      </c>
      <c r="B64" s="11" t="s">
        <v>134</v>
      </c>
      <c r="C64" s="12"/>
      <c r="D64" s="148">
        <v>48</v>
      </c>
      <c r="E64" s="19"/>
      <c r="F64" s="19">
        <v>0</v>
      </c>
    </row>
    <row r="65" spans="1:6" x14ac:dyDescent="0.25">
      <c r="A65" s="13">
        <v>460</v>
      </c>
      <c r="B65" s="11" t="s">
        <v>135</v>
      </c>
      <c r="C65" s="12"/>
      <c r="D65" s="148">
        <v>49</v>
      </c>
      <c r="E65" s="19"/>
      <c r="F65" s="19">
        <v>0</v>
      </c>
    </row>
    <row r="66" spans="1:6" x14ac:dyDescent="0.25">
      <c r="A66" s="13" t="s">
        <v>14</v>
      </c>
      <c r="B66" s="11" t="s">
        <v>136</v>
      </c>
      <c r="C66" s="12"/>
      <c r="D66" s="148">
        <v>50</v>
      </c>
      <c r="E66" s="19"/>
      <c r="F66" s="19">
        <v>0</v>
      </c>
    </row>
    <row r="67" spans="1:6" x14ac:dyDescent="0.25">
      <c r="A67" s="13" t="s">
        <v>15</v>
      </c>
      <c r="B67" s="11" t="s">
        <v>137</v>
      </c>
      <c r="C67" s="12"/>
      <c r="D67" s="148">
        <v>51</v>
      </c>
      <c r="E67" s="19"/>
      <c r="F67" s="19">
        <v>0</v>
      </c>
    </row>
    <row r="68" spans="1:6" x14ac:dyDescent="0.25">
      <c r="A68" s="13">
        <v>490</v>
      </c>
      <c r="B68" s="11" t="s">
        <v>138</v>
      </c>
      <c r="C68" s="12"/>
      <c r="D68" s="148">
        <v>52</v>
      </c>
      <c r="E68" s="19"/>
      <c r="F68" s="19">
        <v>0</v>
      </c>
    </row>
    <row r="69" spans="1:6" ht="30" x14ac:dyDescent="0.25">
      <c r="A69" s="13"/>
      <c r="B69" s="11" t="s">
        <v>139</v>
      </c>
      <c r="C69" s="12"/>
      <c r="D69" s="148" t="s">
        <v>27</v>
      </c>
      <c r="E69" s="19">
        <f>E46+E52</f>
        <v>513011</v>
      </c>
      <c r="F69" s="19">
        <v>75083.350000000006</v>
      </c>
    </row>
    <row r="70" spans="1:6" x14ac:dyDescent="0.25">
      <c r="A70" s="13"/>
      <c r="B70" s="11" t="s">
        <v>140</v>
      </c>
      <c r="C70" s="12"/>
      <c r="D70" s="148"/>
      <c r="E70" s="19">
        <f>E41-E69</f>
        <v>32948828</v>
      </c>
      <c r="F70" s="19">
        <v>29887513.849999998</v>
      </c>
    </row>
    <row r="71" spans="1:6" ht="30" x14ac:dyDescent="0.25">
      <c r="A71" s="13" t="s">
        <v>16</v>
      </c>
      <c r="B71" s="11" t="s">
        <v>141</v>
      </c>
      <c r="C71" s="12"/>
      <c r="D71" s="148" t="s">
        <v>28</v>
      </c>
      <c r="E71" s="19">
        <f>E74</f>
        <v>22685648</v>
      </c>
      <c r="F71" s="19">
        <v>25866554.620000005</v>
      </c>
    </row>
    <row r="72" spans="1:6" x14ac:dyDescent="0.25">
      <c r="A72" s="13">
        <v>510</v>
      </c>
      <c r="B72" s="11" t="s">
        <v>142</v>
      </c>
      <c r="C72" s="12"/>
      <c r="D72" s="148">
        <v>55</v>
      </c>
      <c r="E72" s="19"/>
      <c r="F72" s="19">
        <v>0</v>
      </c>
    </row>
    <row r="73" spans="1:6" x14ac:dyDescent="0.25">
      <c r="A73" s="13">
        <v>519</v>
      </c>
      <c r="B73" s="11" t="s">
        <v>143</v>
      </c>
      <c r="C73" s="12"/>
      <c r="D73" s="148">
        <v>56</v>
      </c>
      <c r="E73" s="19"/>
      <c r="F73" s="19">
        <v>0</v>
      </c>
    </row>
    <row r="74" spans="1:6" x14ac:dyDescent="0.25">
      <c r="A74" s="13">
        <v>512</v>
      </c>
      <c r="B74" s="11" t="s">
        <v>144</v>
      </c>
      <c r="C74" s="12"/>
      <c r="D74" s="148">
        <v>57</v>
      </c>
      <c r="E74" s="19">
        <v>22685648</v>
      </c>
      <c r="F74" s="19">
        <v>25866554.620000005</v>
      </c>
    </row>
    <row r="75" spans="1:6" x14ac:dyDescent="0.25">
      <c r="A75" s="13">
        <v>513</v>
      </c>
      <c r="B75" s="11" t="s">
        <v>145</v>
      </c>
      <c r="C75" s="12"/>
      <c r="D75" s="148">
        <v>58</v>
      </c>
      <c r="E75" s="19"/>
      <c r="F75" s="19">
        <v>0</v>
      </c>
    </row>
    <row r="76" spans="1:6" x14ac:dyDescent="0.25">
      <c r="A76" s="13">
        <v>52</v>
      </c>
      <c r="B76" s="11" t="s">
        <v>146</v>
      </c>
      <c r="C76" s="12"/>
      <c r="D76" s="148">
        <v>59</v>
      </c>
      <c r="E76" s="19"/>
      <c r="F76" s="19">
        <v>0</v>
      </c>
    </row>
    <row r="77" spans="1:6" x14ac:dyDescent="0.25">
      <c r="A77" s="13">
        <v>520</v>
      </c>
      <c r="B77" s="11" t="s">
        <v>147</v>
      </c>
      <c r="C77" s="12"/>
      <c r="D77" s="148">
        <v>60</v>
      </c>
      <c r="E77" s="19"/>
      <c r="F77" s="19">
        <v>0</v>
      </c>
    </row>
    <row r="78" spans="1:6" x14ac:dyDescent="0.25">
      <c r="A78" s="13">
        <v>521</v>
      </c>
      <c r="B78" s="11" t="s">
        <v>148</v>
      </c>
      <c r="C78" s="12"/>
      <c r="D78" s="148">
        <v>61</v>
      </c>
      <c r="E78" s="19"/>
      <c r="F78" s="19">
        <v>0</v>
      </c>
    </row>
    <row r="79" spans="1:6" x14ac:dyDescent="0.25">
      <c r="A79" s="13">
        <v>53</v>
      </c>
      <c r="B79" s="11" t="s">
        <v>149</v>
      </c>
      <c r="C79" s="12"/>
      <c r="D79" s="148">
        <v>62</v>
      </c>
      <c r="E79" s="19">
        <f>E80</f>
        <v>35424</v>
      </c>
      <c r="F79" s="19">
        <v>87101.310000000041</v>
      </c>
    </row>
    <row r="80" spans="1:6" ht="45" x14ac:dyDescent="0.25">
      <c r="A80" s="13" t="s">
        <v>17</v>
      </c>
      <c r="B80" s="11" t="s">
        <v>312</v>
      </c>
      <c r="C80" s="12"/>
      <c r="D80" s="148" t="s">
        <v>29</v>
      </c>
      <c r="E80" s="19">
        <v>35424</v>
      </c>
      <c r="F80" s="19">
        <v>87101.310000000041</v>
      </c>
    </row>
    <row r="81" spans="1:6" x14ac:dyDescent="0.25">
      <c r="A81" s="13">
        <v>531</v>
      </c>
      <c r="B81" s="11" t="s">
        <v>150</v>
      </c>
      <c r="C81" s="12"/>
      <c r="D81" s="148">
        <v>64</v>
      </c>
      <c r="E81" s="19"/>
      <c r="F81" s="19">
        <v>0</v>
      </c>
    </row>
    <row r="82" spans="1:6" x14ac:dyDescent="0.25">
      <c r="A82" s="13">
        <v>532</v>
      </c>
      <c r="B82" s="11" t="s">
        <v>151</v>
      </c>
      <c r="C82" s="12"/>
      <c r="D82" s="148">
        <v>65</v>
      </c>
      <c r="E82" s="19"/>
      <c r="F82" s="19">
        <v>0</v>
      </c>
    </row>
    <row r="83" spans="1:6" x14ac:dyDescent="0.25">
      <c r="A83" s="13">
        <v>54</v>
      </c>
      <c r="B83" s="11" t="s">
        <v>152</v>
      </c>
      <c r="C83" s="12"/>
      <c r="D83" s="148">
        <v>66</v>
      </c>
      <c r="E83" s="19"/>
      <c r="F83" s="19">
        <v>0</v>
      </c>
    </row>
    <row r="84" spans="1:6" x14ac:dyDescent="0.25">
      <c r="A84" s="13">
        <v>540</v>
      </c>
      <c r="B84" s="11" t="s">
        <v>153</v>
      </c>
      <c r="C84" s="12"/>
      <c r="D84" s="148">
        <v>67</v>
      </c>
      <c r="E84" s="19"/>
      <c r="F84" s="19">
        <v>0</v>
      </c>
    </row>
    <row r="85" spans="1:6" x14ac:dyDescent="0.25">
      <c r="A85" s="13">
        <v>541</v>
      </c>
      <c r="B85" s="11" t="s">
        <v>154</v>
      </c>
      <c r="C85" s="12"/>
      <c r="D85" s="148">
        <v>68</v>
      </c>
      <c r="E85" s="19"/>
      <c r="F85" s="19">
        <v>0</v>
      </c>
    </row>
    <row r="86" spans="1:6" x14ac:dyDescent="0.25">
      <c r="A86" s="13">
        <v>55</v>
      </c>
      <c r="B86" s="11" t="s">
        <v>155</v>
      </c>
      <c r="C86" s="12"/>
      <c r="D86" s="148">
        <v>69</v>
      </c>
      <c r="E86" s="19">
        <f>E87+E88</f>
        <v>10637933</v>
      </c>
      <c r="F86" s="19">
        <v>4344035</v>
      </c>
    </row>
    <row r="87" spans="1:6" x14ac:dyDescent="0.25">
      <c r="A87" s="13">
        <v>550</v>
      </c>
      <c r="B87" s="11" t="s">
        <v>156</v>
      </c>
      <c r="C87" s="12"/>
      <c r="D87" s="148">
        <v>70</v>
      </c>
      <c r="E87" s="19">
        <f>F86</f>
        <v>4344035</v>
      </c>
      <c r="F87" s="19">
        <v>2320141</v>
      </c>
    </row>
    <row r="88" spans="1:6" x14ac:dyDescent="0.25">
      <c r="A88" s="13">
        <v>551</v>
      </c>
      <c r="B88" s="11" t="s">
        <v>157</v>
      </c>
      <c r="C88" s="12"/>
      <c r="D88" s="148">
        <v>71</v>
      </c>
      <c r="E88" s="150">
        <f>'2'!E88</f>
        <v>6293898</v>
      </c>
      <c r="F88" s="19">
        <v>2023894</v>
      </c>
    </row>
    <row r="89" spans="1:6" x14ac:dyDescent="0.25">
      <c r="A89" s="13">
        <v>56</v>
      </c>
      <c r="B89" s="11" t="s">
        <v>158</v>
      </c>
      <c r="C89" s="12"/>
      <c r="D89" s="148">
        <v>72</v>
      </c>
      <c r="E89" s="19">
        <f>F90</f>
        <v>410177</v>
      </c>
      <c r="F89" s="19">
        <v>410177</v>
      </c>
    </row>
    <row r="90" spans="1:6" x14ac:dyDescent="0.25">
      <c r="A90" s="13">
        <v>560</v>
      </c>
      <c r="B90" s="11" t="s">
        <v>159</v>
      </c>
      <c r="C90" s="12"/>
      <c r="D90" s="148">
        <v>73</v>
      </c>
      <c r="E90" s="19">
        <v>410177</v>
      </c>
      <c r="F90" s="19">
        <v>410177</v>
      </c>
    </row>
    <row r="91" spans="1:6" x14ac:dyDescent="0.25">
      <c r="A91" s="13">
        <v>561</v>
      </c>
      <c r="B91" s="11" t="s">
        <v>160</v>
      </c>
      <c r="C91" s="12"/>
      <c r="D91" s="148">
        <v>74</v>
      </c>
      <c r="E91" s="19"/>
      <c r="F91" s="19">
        <v>0</v>
      </c>
    </row>
    <row r="92" spans="1:6" ht="30" x14ac:dyDescent="0.25">
      <c r="A92" s="13"/>
      <c r="B92" s="11" t="s">
        <v>161</v>
      </c>
      <c r="C92" s="12"/>
      <c r="D92" s="148" t="s">
        <v>30</v>
      </c>
      <c r="E92" s="19">
        <f>E71+E79+E86-E89</f>
        <v>32948828</v>
      </c>
      <c r="F92" s="19">
        <v>29887513.930000003</v>
      </c>
    </row>
    <row r="93" spans="1:6" x14ac:dyDescent="0.25">
      <c r="A93" s="13"/>
      <c r="B93" s="11" t="s">
        <v>162</v>
      </c>
      <c r="C93" s="12"/>
      <c r="D93" s="148">
        <v>76</v>
      </c>
      <c r="E93" s="19">
        <v>5298607.5269042896</v>
      </c>
      <c r="F93" s="19">
        <v>5819611.43501601</v>
      </c>
    </row>
    <row r="94" spans="1:6" ht="30" x14ac:dyDescent="0.25">
      <c r="A94" s="13"/>
      <c r="B94" s="11" t="s">
        <v>163</v>
      </c>
      <c r="C94" s="12"/>
      <c r="D94" s="148">
        <v>77</v>
      </c>
      <c r="E94" s="144">
        <f>E92/E93</f>
        <v>6.2183937633988808</v>
      </c>
      <c r="F94" s="144">
        <v>5.1356999999999999</v>
      </c>
    </row>
    <row r="95" spans="1:6" x14ac:dyDescent="0.25">
      <c r="A95" s="13"/>
      <c r="B95" s="11" t="s">
        <v>164</v>
      </c>
      <c r="C95" s="12"/>
      <c r="D95" s="148"/>
      <c r="E95" s="19"/>
      <c r="F95" s="19"/>
    </row>
    <row r="96" spans="1:6" x14ac:dyDescent="0.25">
      <c r="A96" s="13">
        <v>98</v>
      </c>
      <c r="B96" s="11" t="s">
        <v>165</v>
      </c>
      <c r="C96" s="12"/>
      <c r="D96" s="148">
        <v>78</v>
      </c>
      <c r="E96" s="19">
        <v>0</v>
      </c>
      <c r="F96" s="19">
        <v>0</v>
      </c>
    </row>
    <row r="97" spans="1:6" x14ac:dyDescent="0.25">
      <c r="A97" s="13">
        <v>99</v>
      </c>
      <c r="B97" s="11" t="s">
        <v>166</v>
      </c>
      <c r="C97" s="12"/>
      <c r="D97" s="148">
        <v>79</v>
      </c>
      <c r="E97" s="19">
        <v>0</v>
      </c>
      <c r="F97" s="19">
        <v>0</v>
      </c>
    </row>
    <row r="99" spans="1:6" ht="23.25" customHeight="1" x14ac:dyDescent="0.25">
      <c r="A99" s="15" t="s">
        <v>83</v>
      </c>
      <c r="B99" s="177" t="s">
        <v>85</v>
      </c>
      <c r="C99" s="177"/>
      <c r="D99" s="4" t="s">
        <v>84</v>
      </c>
      <c r="E99" s="178" t="s">
        <v>86</v>
      </c>
      <c r="F99" s="178"/>
    </row>
    <row r="100" spans="1:6" ht="30" customHeight="1" x14ac:dyDescent="0.25">
      <c r="A100" s="15" t="s">
        <v>971</v>
      </c>
      <c r="B100" s="179" t="s">
        <v>364</v>
      </c>
      <c r="C100" s="179"/>
      <c r="D100" s="15"/>
      <c r="E100" s="180" t="s">
        <v>972</v>
      </c>
      <c r="F100" s="180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sqref="A1:G19"/>
    </sheetView>
  </sheetViews>
  <sheetFormatPr defaultColWidth="8" defaultRowHeight="12.75" customHeight="1" x14ac:dyDescent="0.2"/>
  <cols>
    <col min="1" max="1" width="31.42578125" style="26" customWidth="1"/>
    <col min="2" max="2" width="17.85546875" style="26" customWidth="1"/>
    <col min="3" max="3" width="20" style="26" customWidth="1"/>
    <col min="4" max="4" width="16" style="26" customWidth="1"/>
    <col min="5" max="5" width="19.7109375" style="26" customWidth="1"/>
    <col min="6" max="6" width="14.140625" style="26" customWidth="1"/>
    <col min="7" max="7" width="15" style="26" customWidth="1"/>
    <col min="8" max="8" width="10.140625" style="26" customWidth="1"/>
    <col min="9" max="9" width="11.42578125" style="26" hidden="1" customWidth="1"/>
    <col min="10" max="256" width="9.140625" style="26" customWidth="1"/>
    <col min="257" max="16384" width="8" style="37"/>
  </cols>
  <sheetData>
    <row r="1" spans="1:7" x14ac:dyDescent="0.2">
      <c r="A1" s="26" t="str">
        <f>'[1]1'!A1</f>
        <v xml:space="preserve">Naziv investicionog fonda: </v>
      </c>
      <c r="B1" s="6" t="s">
        <v>970</v>
      </c>
    </row>
    <row r="2" spans="1:7" x14ac:dyDescent="0.2">
      <c r="A2" s="26" t="str">
        <f>'[1]1'!A2</f>
        <v xml:space="preserve">Registarski broj investicionog fonda: </v>
      </c>
    </row>
    <row r="3" spans="1:7" x14ac:dyDescent="0.2">
      <c r="A3" s="26" t="str">
        <f>'[1]1'!A3</f>
        <v>Naziv društva za upravljanje investicionim fondom: Društvo za upravljanje investicionim fondovima Kristal invest A.D. Banja Luka</v>
      </c>
    </row>
    <row r="4" spans="1:7" x14ac:dyDescent="0.2">
      <c r="A4" s="26" t="str">
        <f>'[1]1'!A4</f>
        <v>Matični broj društva za upravljanje investicionim fondom: 01935615</v>
      </c>
    </row>
    <row r="5" spans="1:7" x14ac:dyDescent="0.2">
      <c r="A5" s="26" t="str">
        <f>'[1]1'!A5</f>
        <v>JIB društva za upravljanje investicionim fondom: 4400819920004</v>
      </c>
    </row>
    <row r="6" spans="1:7" x14ac:dyDescent="0.2">
      <c r="A6" s="26" t="str">
        <f>'[1]1'!A6</f>
        <v>JIB zatvorenog investicionog fonda: JP-M-7</v>
      </c>
    </row>
    <row r="9" spans="1:7" x14ac:dyDescent="0.2">
      <c r="A9" s="188" t="s">
        <v>366</v>
      </c>
      <c r="B9" s="188"/>
      <c r="C9" s="188"/>
      <c r="D9" s="188"/>
      <c r="E9" s="188"/>
      <c r="F9" s="188"/>
      <c r="G9" s="188"/>
    </row>
    <row r="10" spans="1:7" x14ac:dyDescent="0.2">
      <c r="A10" s="188" t="s">
        <v>957</v>
      </c>
      <c r="B10" s="188"/>
      <c r="C10" s="188"/>
      <c r="D10" s="188"/>
      <c r="E10" s="188"/>
      <c r="F10" s="188"/>
      <c r="G10" s="188"/>
    </row>
    <row r="11" spans="1:7" x14ac:dyDescent="0.2">
      <c r="B11" s="28"/>
      <c r="C11" s="28"/>
      <c r="D11" s="28"/>
      <c r="E11" s="28"/>
      <c r="F11" s="28"/>
      <c r="G11" s="28"/>
    </row>
    <row r="12" spans="1:7" x14ac:dyDescent="0.2">
      <c r="A12" s="76" t="s">
        <v>786</v>
      </c>
    </row>
    <row r="13" spans="1:7" x14ac:dyDescent="0.2">
      <c r="A13" s="76"/>
    </row>
    <row r="14" spans="1:7" s="53" customFormat="1" ht="38.25" customHeight="1" x14ac:dyDescent="0.2">
      <c r="A14" s="30" t="s">
        <v>787</v>
      </c>
      <c r="B14" s="30" t="s">
        <v>788</v>
      </c>
      <c r="C14" s="30" t="s">
        <v>789</v>
      </c>
      <c r="D14" s="30" t="s">
        <v>790</v>
      </c>
      <c r="E14" s="30" t="s">
        <v>791</v>
      </c>
      <c r="F14" s="30" t="s">
        <v>792</v>
      </c>
    </row>
    <row r="15" spans="1:7" x14ac:dyDescent="0.2">
      <c r="A15" s="98"/>
      <c r="B15" s="99"/>
      <c r="C15" s="99"/>
      <c r="D15" s="99"/>
      <c r="E15" s="100"/>
      <c r="F15" s="100"/>
    </row>
    <row r="16" spans="1:7" x14ac:dyDescent="0.2">
      <c r="A16" s="76"/>
    </row>
    <row r="17" spans="1:7" ht="37.5" customHeight="1" x14ac:dyDescent="0.2">
      <c r="A17" s="174" t="s">
        <v>83</v>
      </c>
      <c r="B17" s="174" t="s">
        <v>85</v>
      </c>
      <c r="C17" s="164"/>
      <c r="D17" s="174" t="s">
        <v>84</v>
      </c>
      <c r="E17" s="213" t="s">
        <v>86</v>
      </c>
      <c r="F17" s="213"/>
      <c r="G17" s="213"/>
    </row>
    <row r="18" spans="1:7" ht="33" customHeight="1" x14ac:dyDescent="0.2">
      <c r="A18" s="189" t="s">
        <v>975</v>
      </c>
      <c r="B18" s="189"/>
      <c r="C18" s="164"/>
      <c r="D18" s="164"/>
      <c r="E18" s="212" t="s">
        <v>365</v>
      </c>
      <c r="F18" s="212"/>
      <c r="G18" s="212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8"/>
      <c r="D25" s="188"/>
      <c r="E25" s="188"/>
    </row>
    <row r="26" spans="1:7" x14ac:dyDescent="0.2">
      <c r="C26" s="188"/>
      <c r="D26" s="188"/>
      <c r="E26" s="188"/>
    </row>
    <row r="27" spans="1:7" x14ac:dyDescent="0.2">
      <c r="C27" s="188"/>
      <c r="D27" s="188"/>
      <c r="E27" s="188"/>
    </row>
  </sheetData>
  <mergeCells count="6">
    <mergeCell ref="A9:G9"/>
    <mergeCell ref="A10:G10"/>
    <mergeCell ref="E17:G17"/>
    <mergeCell ref="E18:G18"/>
    <mergeCell ref="C25:E27"/>
    <mergeCell ref="A18:B18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C22" sqref="C22"/>
    </sheetView>
  </sheetViews>
  <sheetFormatPr defaultColWidth="8" defaultRowHeight="12.75" customHeight="1" x14ac:dyDescent="0.2"/>
  <cols>
    <col min="1" max="1" width="31.42578125" style="26" customWidth="1"/>
    <col min="2" max="2" width="17.85546875" style="26" customWidth="1"/>
    <col min="3" max="3" width="20" style="26" customWidth="1"/>
    <col min="4" max="4" width="16" style="26" customWidth="1"/>
    <col min="5" max="5" width="19.7109375" style="26" customWidth="1"/>
    <col min="6" max="6" width="14.140625" style="26" customWidth="1"/>
    <col min="7" max="7" width="15" style="26" customWidth="1"/>
    <col min="8" max="8" width="10.140625" style="26" customWidth="1"/>
    <col min="9" max="9" width="11.42578125" style="26" hidden="1" customWidth="1"/>
    <col min="10" max="256" width="9.140625" style="26" customWidth="1"/>
    <col min="257" max="16384" width="8" style="37"/>
  </cols>
  <sheetData>
    <row r="1" spans="1:7" x14ac:dyDescent="0.2">
      <c r="A1" s="26" t="str">
        <f>'[1]1'!A1</f>
        <v xml:space="preserve">Naziv investicionog fonda: </v>
      </c>
      <c r="B1" s="6" t="s">
        <v>970</v>
      </c>
    </row>
    <row r="2" spans="1:7" x14ac:dyDescent="0.2">
      <c r="A2" s="26" t="str">
        <f>'[1]1'!A2</f>
        <v xml:space="preserve">Registarski broj investicionog fonda: </v>
      </c>
    </row>
    <row r="3" spans="1:7" x14ac:dyDescent="0.2">
      <c r="A3" s="26" t="str">
        <f>'[1]1'!A3</f>
        <v>Naziv društva za upravljanje investicionim fondom: Društvo za upravljanje investicionim fondovima Kristal invest A.D. Banja Luka</v>
      </c>
    </row>
    <row r="4" spans="1:7" x14ac:dyDescent="0.2">
      <c r="A4" s="26" t="str">
        <f>'[1]1'!A4</f>
        <v>Matični broj društva za upravljanje investicionim fondom: 01935615</v>
      </c>
    </row>
    <row r="5" spans="1:7" x14ac:dyDescent="0.2">
      <c r="A5" s="26" t="str">
        <f>'[1]1'!A5</f>
        <v>JIB društva za upravljanje investicionim fondom: 4400819920004</v>
      </c>
    </row>
    <row r="6" spans="1:7" x14ac:dyDescent="0.2">
      <c r="A6" s="26" t="str">
        <f>'[1]1'!A6</f>
        <v>JIB zatvorenog investicionog fonda: JP-M-7</v>
      </c>
    </row>
    <row r="9" spans="1:7" x14ac:dyDescent="0.2">
      <c r="A9" s="188" t="s">
        <v>366</v>
      </c>
      <c r="B9" s="188"/>
      <c r="C9" s="188"/>
      <c r="D9" s="188"/>
      <c r="E9" s="188"/>
      <c r="F9" s="188"/>
      <c r="G9" s="188"/>
    </row>
    <row r="10" spans="1:7" x14ac:dyDescent="0.2">
      <c r="A10" s="188" t="s">
        <v>955</v>
      </c>
      <c r="B10" s="188"/>
      <c r="C10" s="188"/>
      <c r="D10" s="188"/>
      <c r="E10" s="188"/>
      <c r="F10" s="188"/>
      <c r="G10" s="188"/>
    </row>
    <row r="11" spans="1:7" x14ac:dyDescent="0.2">
      <c r="B11" s="28"/>
      <c r="C11" s="28"/>
      <c r="D11" s="28"/>
      <c r="E11" s="28"/>
      <c r="F11" s="28"/>
      <c r="G11" s="28"/>
    </row>
    <row r="12" spans="1:7" x14ac:dyDescent="0.2">
      <c r="A12" s="76" t="s">
        <v>793</v>
      </c>
    </row>
    <row r="13" spans="1:7" x14ac:dyDescent="0.2">
      <c r="A13" s="76"/>
    </row>
    <row r="14" spans="1:7" s="53" customFormat="1" ht="38.25" customHeight="1" x14ac:dyDescent="0.2">
      <c r="A14" s="30" t="s">
        <v>787</v>
      </c>
      <c r="B14" s="30" t="s">
        <v>794</v>
      </c>
      <c r="C14" s="30" t="s">
        <v>788</v>
      </c>
      <c r="D14" s="30" t="s">
        <v>795</v>
      </c>
      <c r="E14" s="30" t="s">
        <v>796</v>
      </c>
      <c r="F14" s="30" t="s">
        <v>797</v>
      </c>
    </row>
    <row r="15" spans="1:7" x14ac:dyDescent="0.2">
      <c r="A15" s="98"/>
      <c r="B15" s="101"/>
      <c r="C15" s="99"/>
      <c r="D15" s="99"/>
      <c r="E15" s="100"/>
      <c r="F15" s="99"/>
    </row>
    <row r="16" spans="1:7" x14ac:dyDescent="0.2">
      <c r="A16" s="76"/>
    </row>
    <row r="17" spans="1:7" ht="37.5" customHeight="1" x14ac:dyDescent="0.2">
      <c r="A17" s="93" t="s">
        <v>83</v>
      </c>
      <c r="B17" s="93" t="s">
        <v>85</v>
      </c>
      <c r="D17" s="93" t="s">
        <v>84</v>
      </c>
      <c r="E17" s="220" t="s">
        <v>86</v>
      </c>
      <c r="F17" s="220"/>
      <c r="G17" s="220"/>
    </row>
    <row r="18" spans="1:7" ht="33" customHeight="1" x14ac:dyDescent="0.2">
      <c r="A18" s="93" t="s">
        <v>971</v>
      </c>
      <c r="B18" s="94" t="s">
        <v>364</v>
      </c>
      <c r="E18" s="221" t="s">
        <v>365</v>
      </c>
      <c r="F18" s="221"/>
      <c r="G18" s="221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8"/>
      <c r="D25" s="188"/>
      <c r="E25" s="188"/>
    </row>
    <row r="26" spans="1:7" x14ac:dyDescent="0.2">
      <c r="C26" s="188"/>
      <c r="D26" s="188"/>
      <c r="E26" s="188"/>
    </row>
    <row r="27" spans="1:7" x14ac:dyDescent="0.2">
      <c r="C27" s="188"/>
      <c r="D27" s="188"/>
      <c r="E27" s="188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A28" sqref="A28"/>
    </sheetView>
  </sheetViews>
  <sheetFormatPr defaultColWidth="8" defaultRowHeight="12.75" customHeight="1" x14ac:dyDescent="0.2"/>
  <cols>
    <col min="1" max="1" width="8.85546875" style="26" customWidth="1"/>
    <col min="2" max="2" width="7.5703125" style="26" customWidth="1"/>
    <col min="3" max="3" width="29.28515625" style="26" customWidth="1"/>
    <col min="4" max="4" width="28.7109375" style="26" customWidth="1"/>
    <col min="5" max="5" width="22.42578125" style="26" customWidth="1"/>
    <col min="6" max="6" width="7.28515625" style="26" customWidth="1"/>
    <col min="7" max="7" width="18.5703125" style="26" customWidth="1"/>
    <col min="8" max="8" width="15.42578125" style="26" customWidth="1"/>
    <col min="9" max="256" width="9.140625" style="26" customWidth="1"/>
    <col min="257" max="16384" width="8" style="37"/>
  </cols>
  <sheetData>
    <row r="1" spans="2:11" x14ac:dyDescent="0.2">
      <c r="B1" s="26" t="str">
        <f>'[1]1'!A1</f>
        <v xml:space="preserve">Naziv investicionog fonda: </v>
      </c>
      <c r="D1" s="6" t="s">
        <v>970</v>
      </c>
    </row>
    <row r="2" spans="2:11" x14ac:dyDescent="0.2">
      <c r="B2" s="26" t="str">
        <f>'[1]1'!A2</f>
        <v xml:space="preserve">Registarski broj investicionog fonda: </v>
      </c>
      <c r="G2" s="102"/>
      <c r="H2" s="102"/>
      <c r="I2" s="102"/>
      <c r="J2" s="102"/>
      <c r="K2" s="102"/>
    </row>
    <row r="3" spans="2:11" x14ac:dyDescent="0.2">
      <c r="B3" s="26" t="str">
        <f>'[1]1'!A3</f>
        <v>Naziv društva za upravljanje investicionim fondom: Društvo za upravljanje investicionim fondovima Kristal invest A.D. Banja Luka</v>
      </c>
      <c r="G3" s="102"/>
      <c r="H3" s="102"/>
      <c r="I3" s="102"/>
      <c r="J3" s="102"/>
      <c r="K3" s="102"/>
    </row>
    <row r="4" spans="2:11" x14ac:dyDescent="0.2">
      <c r="B4" s="26" t="str">
        <f>'[1]1'!A4</f>
        <v>Matični broj društva za upravljanje investicionim fondom: 01935615</v>
      </c>
    </row>
    <row r="5" spans="2:11" x14ac:dyDescent="0.2">
      <c r="B5" s="26" t="str">
        <f>'[1]1'!A5</f>
        <v>JIB društva za upravljanje investicionim fondom: 4400819920004</v>
      </c>
    </row>
    <row r="6" spans="2:11" x14ac:dyDescent="0.2">
      <c r="B6" s="26" t="str">
        <f>'[1]1'!A6</f>
        <v>JIB zatvorenog investicionog fonda: JP-M-7</v>
      </c>
    </row>
    <row r="11" spans="2:11" x14ac:dyDescent="0.2">
      <c r="B11" s="188" t="s">
        <v>798</v>
      </c>
      <c r="C11" s="188"/>
      <c r="D11" s="188"/>
      <c r="E11" s="188"/>
    </row>
    <row r="12" spans="2:11" x14ac:dyDescent="0.2">
      <c r="B12" s="188" t="s">
        <v>958</v>
      </c>
      <c r="C12" s="188"/>
      <c r="D12" s="188"/>
      <c r="E12" s="188"/>
    </row>
    <row r="16" spans="2:11" ht="25.5" customHeight="1" x14ac:dyDescent="0.2">
      <c r="B16" s="30" t="s">
        <v>80</v>
      </c>
      <c r="C16" s="30" t="s">
        <v>368</v>
      </c>
      <c r="D16" s="30" t="s">
        <v>373</v>
      </c>
      <c r="E16" s="30" t="s">
        <v>375</v>
      </c>
    </row>
    <row r="17" spans="1:7" ht="15" customHeight="1" x14ac:dyDescent="0.2">
      <c r="B17" s="31">
        <v>1</v>
      </c>
      <c r="C17" s="29">
        <v>2</v>
      </c>
      <c r="D17" s="29">
        <v>3</v>
      </c>
      <c r="E17" s="29">
        <v>4</v>
      </c>
    </row>
    <row r="18" spans="1:7" ht="20.100000000000001" customHeight="1" x14ac:dyDescent="0.2">
      <c r="B18" s="30" t="s">
        <v>345</v>
      </c>
      <c r="C18" s="56" t="s">
        <v>799</v>
      </c>
      <c r="D18" s="92">
        <v>24071930.399999999</v>
      </c>
      <c r="E18" s="103">
        <v>71.938500000000005</v>
      </c>
    </row>
    <row r="19" spans="1:7" ht="20.100000000000001" customHeight="1" x14ac:dyDescent="0.2">
      <c r="B19" s="30" t="s">
        <v>347</v>
      </c>
      <c r="C19" s="56" t="s">
        <v>800</v>
      </c>
      <c r="D19" s="92">
        <v>3359903.03</v>
      </c>
      <c r="E19" s="103">
        <v>10.041</v>
      </c>
    </row>
    <row r="20" spans="1:7" ht="20.100000000000001" customHeight="1" x14ac:dyDescent="0.2">
      <c r="B20" s="30" t="s">
        <v>349</v>
      </c>
      <c r="C20" s="56" t="s">
        <v>700</v>
      </c>
      <c r="D20" s="92"/>
      <c r="E20" s="103"/>
    </row>
    <row r="21" spans="1:7" ht="20.100000000000001" customHeight="1" x14ac:dyDescent="0.2">
      <c r="B21" s="30" t="s">
        <v>44</v>
      </c>
      <c r="C21" s="56" t="s">
        <v>801</v>
      </c>
      <c r="D21" s="92">
        <v>2959238.24</v>
      </c>
      <c r="E21" s="103">
        <v>8.8436000000000003</v>
      </c>
    </row>
    <row r="22" spans="1:7" ht="20.100000000000001" customHeight="1" x14ac:dyDescent="0.2">
      <c r="B22" s="30" t="s">
        <v>693</v>
      </c>
      <c r="C22" s="56" t="s">
        <v>802</v>
      </c>
      <c r="D22" s="92">
        <v>2680240.27</v>
      </c>
      <c r="E22" s="103">
        <v>8.0098000000000003</v>
      </c>
    </row>
    <row r="23" spans="1:7" ht="20.100000000000001" customHeight="1" x14ac:dyDescent="0.2">
      <c r="B23" s="30" t="s">
        <v>74</v>
      </c>
      <c r="C23" s="56" t="s">
        <v>803</v>
      </c>
      <c r="D23" s="92">
        <v>390527.08</v>
      </c>
      <c r="E23" s="103">
        <v>1.1671</v>
      </c>
    </row>
    <row r="24" spans="1:7" ht="20.100000000000001" customHeight="1" x14ac:dyDescent="0.2">
      <c r="B24" s="30"/>
      <c r="C24" s="56" t="s">
        <v>804</v>
      </c>
      <c r="D24" s="92">
        <f>SUM(D18:D23)</f>
        <v>33461839.02</v>
      </c>
      <c r="E24" s="103">
        <f>SUM(E18:E23)</f>
        <v>100</v>
      </c>
      <c r="F24" s="104"/>
    </row>
    <row r="25" spans="1:7" ht="24" customHeight="1" x14ac:dyDescent="0.2"/>
    <row r="26" spans="1:7" ht="31.5" customHeight="1" x14ac:dyDescent="0.2">
      <c r="A26" s="93" t="s">
        <v>83</v>
      </c>
      <c r="B26" s="93"/>
      <c r="C26" s="105"/>
      <c r="D26" s="93" t="s">
        <v>805</v>
      </c>
      <c r="E26" s="220" t="s">
        <v>86</v>
      </c>
      <c r="F26" s="220"/>
      <c r="G26" s="220"/>
    </row>
    <row r="27" spans="1:7" ht="35.25" customHeight="1" x14ac:dyDescent="0.2">
      <c r="A27" s="93" t="s">
        <v>971</v>
      </c>
      <c r="B27" s="93"/>
      <c r="C27" s="105"/>
      <c r="D27" s="94" t="s">
        <v>364</v>
      </c>
      <c r="E27" s="222" t="s">
        <v>365</v>
      </c>
      <c r="F27" s="222"/>
      <c r="G27" s="222"/>
    </row>
    <row r="28" spans="1:7" ht="14.25" customHeight="1" x14ac:dyDescent="0.2">
      <c r="A28" s="105"/>
      <c r="C28" s="105"/>
      <c r="D28" s="105"/>
      <c r="E28" s="105"/>
      <c r="F28" s="105"/>
      <c r="G28" s="105"/>
    </row>
    <row r="29" spans="1:7" x14ac:dyDescent="0.2">
      <c r="A29" s="105"/>
      <c r="B29" s="105"/>
      <c r="C29" s="105"/>
      <c r="D29" s="105"/>
      <c r="E29" s="105"/>
      <c r="F29" s="105"/>
      <c r="G29" s="105"/>
    </row>
    <row r="30" spans="1:7" x14ac:dyDescent="0.2">
      <c r="A30" s="105"/>
      <c r="B30" s="105"/>
      <c r="C30" s="105"/>
      <c r="D30" s="105"/>
      <c r="E30" s="105"/>
      <c r="F30" s="105"/>
      <c r="G30" s="105"/>
    </row>
    <row r="31" spans="1:7" x14ac:dyDescent="0.2">
      <c r="A31" s="105"/>
      <c r="B31" s="105"/>
      <c r="C31" s="105"/>
      <c r="D31" s="105"/>
      <c r="E31" s="105"/>
      <c r="F31" s="105"/>
      <c r="G31" s="105"/>
    </row>
    <row r="32" spans="1:7" x14ac:dyDescent="0.2">
      <c r="A32" s="105"/>
      <c r="B32" s="105"/>
      <c r="C32" s="105"/>
      <c r="D32" s="105"/>
      <c r="E32" s="105"/>
      <c r="F32" s="105"/>
      <c r="G32" s="105"/>
    </row>
    <row r="33" spans="1:7" x14ac:dyDescent="0.2">
      <c r="A33" s="105"/>
      <c r="B33" s="105"/>
      <c r="C33" s="105"/>
      <c r="D33" s="105"/>
      <c r="E33" s="105"/>
      <c r="F33" s="105"/>
      <c r="G33" s="105"/>
    </row>
    <row r="34" spans="1:7" x14ac:dyDescent="0.2">
      <c r="A34" s="105"/>
      <c r="B34" s="105"/>
      <c r="C34" s="105"/>
      <c r="D34" s="105"/>
      <c r="E34" s="105"/>
      <c r="F34" s="105"/>
      <c r="G34" s="105"/>
    </row>
    <row r="35" spans="1:7" x14ac:dyDescent="0.2">
      <c r="A35" s="105"/>
      <c r="B35" s="105"/>
      <c r="C35" s="105"/>
      <c r="D35" s="105"/>
      <c r="E35" s="105"/>
      <c r="F35" s="105"/>
      <c r="G35" s="105"/>
    </row>
    <row r="42" spans="1:7" ht="22.5" customHeight="1" x14ac:dyDescent="0.2">
      <c r="B42" s="188"/>
      <c r="C42" s="188"/>
      <c r="D42" s="188"/>
      <c r="E42" s="188"/>
    </row>
    <row r="43" spans="1:7" x14ac:dyDescent="0.2">
      <c r="B43" s="188"/>
      <c r="C43" s="188"/>
      <c r="D43" s="188"/>
      <c r="E43" s="188"/>
    </row>
    <row r="44" spans="1:7" x14ac:dyDescent="0.2">
      <c r="B44" s="188"/>
      <c r="C44" s="188"/>
      <c r="D44" s="188"/>
      <c r="E44" s="188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2"/>
  <sheetViews>
    <sheetView view="pageBreakPreview" zoomScaleNormal="100" zoomScaleSheetLayoutView="100" workbookViewId="0">
      <selection activeCell="I22" sqref="A1:XFD1048576"/>
    </sheetView>
  </sheetViews>
  <sheetFormatPr defaultColWidth="8" defaultRowHeight="12.75" customHeight="1" x14ac:dyDescent="0.2"/>
  <cols>
    <col min="1" max="1" width="8.85546875" style="26" customWidth="1"/>
    <col min="2" max="2" width="18.140625" style="26" customWidth="1"/>
    <col min="3" max="3" width="29.28515625" style="26" customWidth="1"/>
    <col min="4" max="4" width="28.7109375" style="26" customWidth="1"/>
    <col min="5" max="5" width="22.42578125" style="26" customWidth="1"/>
    <col min="6" max="6" width="15.140625" style="26" customWidth="1"/>
    <col min="7" max="7" width="18.5703125" style="26" customWidth="1"/>
    <col min="8" max="8" width="15.42578125" style="26" customWidth="1"/>
    <col min="9" max="256" width="9.140625" style="26" customWidth="1"/>
    <col min="257" max="16384" width="8" style="37"/>
  </cols>
  <sheetData>
    <row r="1" spans="1:11" x14ac:dyDescent="0.2">
      <c r="A1" s="26" t="str">
        <f>'[1]1'!A1</f>
        <v xml:space="preserve">Naziv investicionog fonda: </v>
      </c>
      <c r="C1" s="6" t="s">
        <v>970</v>
      </c>
    </row>
    <row r="2" spans="1:11" x14ac:dyDescent="0.2">
      <c r="A2" s="26" t="str">
        <f>'[1]1'!A2</f>
        <v xml:space="preserve">Registarski broj investicionog fonda: </v>
      </c>
      <c r="G2" s="102"/>
      <c r="H2" s="102"/>
      <c r="I2" s="102"/>
      <c r="J2" s="102"/>
      <c r="K2" s="102"/>
    </row>
    <row r="3" spans="1:11" x14ac:dyDescent="0.2">
      <c r="A3" s="26" t="str">
        <f>'[1]1'!A3</f>
        <v>Naziv društva za upravljanje investicionim fondom: Društvo za upravljanje investicionim fondovima Kristal invest A.D. Banja Luka</v>
      </c>
      <c r="G3" s="102"/>
      <c r="H3" s="102"/>
      <c r="I3" s="102"/>
      <c r="J3" s="102"/>
      <c r="K3" s="102"/>
    </row>
    <row r="4" spans="1:11" x14ac:dyDescent="0.2">
      <c r="A4" s="26" t="str">
        <f>'[1]1'!A4</f>
        <v>Matični broj društva za upravljanje investicionim fondom: 01935615</v>
      </c>
    </row>
    <row r="5" spans="1:11" x14ac:dyDescent="0.2">
      <c r="A5" s="26" t="str">
        <f>'[1]1'!A5</f>
        <v>JIB društva za upravljanje investicionim fondom: 4400819920004</v>
      </c>
    </row>
    <row r="6" spans="1:11" x14ac:dyDescent="0.2">
      <c r="A6" s="26" t="str">
        <f>'[1]1'!A6</f>
        <v>JIB zatvorenog investicionog fonda: JP-M-7</v>
      </c>
    </row>
    <row r="11" spans="1:11" x14ac:dyDescent="0.2">
      <c r="B11" s="188" t="s">
        <v>806</v>
      </c>
      <c r="C11" s="188"/>
      <c r="D11" s="188"/>
      <c r="E11" s="188"/>
      <c r="F11" s="188"/>
      <c r="G11" s="188"/>
      <c r="H11" s="188"/>
    </row>
    <row r="12" spans="1:11" x14ac:dyDescent="0.2">
      <c r="B12" s="188" t="s">
        <v>959</v>
      </c>
      <c r="C12" s="188"/>
      <c r="D12" s="188"/>
      <c r="E12" s="188"/>
      <c r="F12" s="188"/>
      <c r="G12" s="188"/>
      <c r="H12" s="188"/>
    </row>
    <row r="15" spans="1:11" x14ac:dyDescent="0.2">
      <c r="B15" s="26" t="s">
        <v>807</v>
      </c>
    </row>
    <row r="16" spans="1:11" ht="38.25" customHeight="1" x14ac:dyDescent="0.2">
      <c r="B16" s="30" t="s">
        <v>808</v>
      </c>
      <c r="C16" s="30" t="s">
        <v>809</v>
      </c>
      <c r="D16" s="30" t="s">
        <v>788</v>
      </c>
      <c r="E16" s="30" t="s">
        <v>795</v>
      </c>
      <c r="F16" s="30" t="s">
        <v>810</v>
      </c>
      <c r="G16" s="30" t="s">
        <v>792</v>
      </c>
      <c r="H16" s="30" t="s">
        <v>811</v>
      </c>
    </row>
    <row r="17" spans="1:8" ht="15" customHeight="1" x14ac:dyDescent="0.2">
      <c r="B17" s="31"/>
      <c r="C17" s="29"/>
      <c r="D17" s="106"/>
      <c r="E17" s="106"/>
      <c r="F17" s="100"/>
      <c r="G17" s="100"/>
      <c r="H17" s="99"/>
    </row>
    <row r="18" spans="1:8" ht="20.100000000000001" customHeight="1" x14ac:dyDescent="0.2"/>
    <row r="19" spans="1:8" ht="20.100000000000001" customHeight="1" x14ac:dyDescent="0.2">
      <c r="B19" s="26" t="s">
        <v>812</v>
      </c>
    </row>
    <row r="20" spans="1:8" ht="45" customHeight="1" x14ac:dyDescent="0.2">
      <c r="B20" s="30" t="s">
        <v>808</v>
      </c>
      <c r="C20" s="30" t="s">
        <v>788</v>
      </c>
      <c r="D20" s="30" t="s">
        <v>795</v>
      </c>
      <c r="E20" s="30" t="s">
        <v>810</v>
      </c>
      <c r="F20" s="30" t="s">
        <v>792</v>
      </c>
    </row>
    <row r="21" spans="1:8" ht="20.100000000000001" customHeight="1" x14ac:dyDescent="0.2">
      <c r="B21" s="101"/>
      <c r="C21" s="101"/>
      <c r="D21" s="101"/>
      <c r="E21" s="101"/>
      <c r="F21" s="101"/>
    </row>
    <row r="22" spans="1:8" ht="20.100000000000001" customHeight="1" x14ac:dyDescent="0.2">
      <c r="B22" s="101"/>
      <c r="C22" s="101"/>
      <c r="D22" s="101"/>
      <c r="E22" s="101"/>
      <c r="F22" s="101"/>
    </row>
    <row r="23" spans="1:8" ht="20.100000000000001" customHeight="1" x14ac:dyDescent="0.2"/>
    <row r="24" spans="1:8" ht="31.5" customHeight="1" x14ac:dyDescent="0.2">
      <c r="A24" s="93" t="s">
        <v>83</v>
      </c>
      <c r="B24" s="93"/>
      <c r="C24" s="105"/>
      <c r="D24" s="93" t="s">
        <v>805</v>
      </c>
      <c r="E24" s="220" t="s">
        <v>86</v>
      </c>
      <c r="F24" s="220"/>
      <c r="G24" s="220"/>
    </row>
    <row r="25" spans="1:8" ht="35.25" customHeight="1" x14ac:dyDescent="0.2">
      <c r="A25" s="93" t="s">
        <v>971</v>
      </c>
      <c r="B25" s="93"/>
      <c r="C25" s="105"/>
      <c r="D25" s="94" t="s">
        <v>364</v>
      </c>
      <c r="E25" s="222" t="s">
        <v>365</v>
      </c>
      <c r="F25" s="222"/>
      <c r="G25" s="222"/>
    </row>
    <row r="26" spans="1:8" ht="14.25" customHeight="1" x14ac:dyDescent="0.2">
      <c r="A26" s="105"/>
      <c r="C26" s="105"/>
      <c r="D26" s="105"/>
      <c r="E26" s="105"/>
      <c r="F26" s="105"/>
      <c r="G26" s="105"/>
    </row>
    <row r="27" spans="1:8" x14ac:dyDescent="0.2">
      <c r="A27" s="105"/>
      <c r="B27" s="105"/>
      <c r="C27" s="105"/>
      <c r="D27" s="105"/>
      <c r="E27" s="105"/>
      <c r="F27" s="105"/>
      <c r="G27" s="105"/>
    </row>
    <row r="28" spans="1:8" x14ac:dyDescent="0.2">
      <c r="A28" s="105"/>
      <c r="B28" s="105"/>
      <c r="C28" s="105"/>
      <c r="D28" s="105"/>
      <c r="E28" s="105"/>
      <c r="F28" s="105"/>
      <c r="G28" s="105"/>
    </row>
    <row r="29" spans="1:8" x14ac:dyDescent="0.2">
      <c r="A29" s="105"/>
      <c r="B29" s="105"/>
      <c r="C29" s="105"/>
      <c r="D29" s="105"/>
      <c r="E29" s="105"/>
      <c r="F29" s="105"/>
      <c r="G29" s="105"/>
    </row>
    <row r="30" spans="1:8" x14ac:dyDescent="0.2">
      <c r="A30" s="105"/>
      <c r="B30" s="105"/>
      <c r="C30" s="105"/>
      <c r="D30" s="105"/>
      <c r="E30" s="105"/>
      <c r="F30" s="105"/>
      <c r="G30" s="105"/>
    </row>
    <row r="31" spans="1:8" x14ac:dyDescent="0.2">
      <c r="A31" s="105"/>
      <c r="B31" s="105"/>
      <c r="C31" s="105"/>
      <c r="D31" s="105"/>
      <c r="E31" s="105"/>
      <c r="F31" s="105"/>
      <c r="G31" s="105"/>
    </row>
    <row r="32" spans="1:8" x14ac:dyDescent="0.2">
      <c r="A32" s="105"/>
      <c r="B32" s="105"/>
      <c r="C32" s="105"/>
      <c r="D32" s="105"/>
      <c r="E32" s="105"/>
      <c r="F32" s="105"/>
      <c r="G32" s="105"/>
    </row>
    <row r="33" spans="1:7" x14ac:dyDescent="0.2">
      <c r="A33" s="105"/>
      <c r="B33" s="105"/>
      <c r="C33" s="105"/>
      <c r="D33" s="105"/>
      <c r="E33" s="105"/>
      <c r="F33" s="105"/>
      <c r="G33" s="105"/>
    </row>
    <row r="40" spans="1:7" ht="22.5" customHeight="1" x14ac:dyDescent="0.2">
      <c r="B40" s="188"/>
      <c r="C40" s="188"/>
      <c r="D40" s="188"/>
      <c r="E40" s="188"/>
    </row>
    <row r="41" spans="1:7" x14ac:dyDescent="0.2">
      <c r="B41" s="188"/>
      <c r="C41" s="188"/>
      <c r="D41" s="188"/>
      <c r="E41" s="188"/>
    </row>
    <row r="42" spans="1:7" x14ac:dyDescent="0.2">
      <c r="B42" s="188"/>
      <c r="C42" s="188"/>
      <c r="D42" s="188"/>
      <c r="E42" s="188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9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I89"/>
  <sheetViews>
    <sheetView view="pageBreakPreview" topLeftCell="A64" zoomScaleNormal="100" zoomScaleSheetLayoutView="100" workbookViewId="0">
      <selection activeCell="B87" sqref="B87:E89"/>
    </sheetView>
  </sheetViews>
  <sheetFormatPr defaultColWidth="8" defaultRowHeight="12.75" customHeight="1" x14ac:dyDescent="0.2"/>
  <cols>
    <col min="1" max="1" width="12.42578125" style="26" customWidth="1"/>
    <col min="2" max="2" width="32.28515625" style="26" customWidth="1"/>
    <col min="3" max="3" width="13.85546875" style="107" customWidth="1"/>
    <col min="4" max="4" width="17.5703125" style="26" customWidth="1"/>
    <col min="5" max="5" width="18.28515625" style="26" customWidth="1"/>
    <col min="6" max="6" width="16.28515625" style="26" customWidth="1"/>
    <col min="7" max="243" width="9.140625" style="26" customWidth="1"/>
    <col min="244" max="16384" width="8" style="37"/>
  </cols>
  <sheetData>
    <row r="1" spans="1:6" x14ac:dyDescent="0.2">
      <c r="A1" s="26" t="str">
        <f>'[1]2'!A1</f>
        <v xml:space="preserve">Naziv investicionog fonda: </v>
      </c>
      <c r="C1" s="6" t="s">
        <v>970</v>
      </c>
    </row>
    <row r="2" spans="1:6" x14ac:dyDescent="0.2">
      <c r="A2" s="26" t="str">
        <f>'[1]2'!A2</f>
        <v xml:space="preserve">Registarski broj investicionog fonda: </v>
      </c>
    </row>
    <row r="3" spans="1:6" x14ac:dyDescent="0.2">
      <c r="A3" s="26" t="str">
        <f>'[1]2'!A3</f>
        <v>Naziv društva za upravljanje investicionim fondom: Društvo za upravljanje investicionim fondovima Kristal invest A.D. Banja Luka</v>
      </c>
    </row>
    <row r="4" spans="1:6" x14ac:dyDescent="0.2">
      <c r="A4" s="26" t="str">
        <f>'[1]2'!A4</f>
        <v>Matični broj društva za upravljanje investicionim fondom: 01935615</v>
      </c>
    </row>
    <row r="5" spans="1:6" x14ac:dyDescent="0.2">
      <c r="A5" s="26" t="str">
        <f>'[1]2'!A5</f>
        <v>JIB društva za upravljanje investicionim fondom: 4400819920004</v>
      </c>
    </row>
    <row r="6" spans="1:6" x14ac:dyDescent="0.2">
      <c r="A6" s="26" t="str">
        <f>'[1]2'!A6</f>
        <v>JIB zatvorenog investicionog fonda: JP-M-7</v>
      </c>
    </row>
    <row r="8" spans="1:6" ht="13.5" customHeight="1" thickBot="1" x14ac:dyDescent="0.25">
      <c r="A8" s="188" t="s">
        <v>813</v>
      </c>
      <c r="B8" s="188"/>
      <c r="C8" s="188"/>
      <c r="D8" s="188"/>
      <c r="E8" s="188"/>
      <c r="F8" s="188"/>
    </row>
    <row r="9" spans="1:6" ht="13.5" customHeight="1" thickBot="1" x14ac:dyDescent="0.25">
      <c r="A9" s="226" t="s">
        <v>960</v>
      </c>
      <c r="B9" s="227"/>
      <c r="C9" s="227"/>
      <c r="D9" s="227"/>
      <c r="E9" s="227"/>
      <c r="F9" s="228"/>
    </row>
    <row r="10" spans="1:6" x14ac:dyDescent="0.2">
      <c r="A10" s="28"/>
      <c r="B10" s="28"/>
      <c r="C10" s="28"/>
      <c r="D10" s="28"/>
      <c r="E10" s="28"/>
      <c r="F10" s="28"/>
    </row>
    <row r="11" spans="1:6" x14ac:dyDescent="0.2">
      <c r="A11" s="26" t="s">
        <v>814</v>
      </c>
    </row>
    <row r="12" spans="1:6" ht="14.25" customHeight="1" x14ac:dyDescent="0.2">
      <c r="A12" s="229" t="s">
        <v>815</v>
      </c>
      <c r="B12" s="229" t="s">
        <v>816</v>
      </c>
      <c r="C12" s="231" t="s">
        <v>817</v>
      </c>
      <c r="D12" s="229" t="s">
        <v>580</v>
      </c>
      <c r="E12" s="229" t="s">
        <v>818</v>
      </c>
      <c r="F12" s="229" t="s">
        <v>819</v>
      </c>
    </row>
    <row r="13" spans="1:6" ht="39" customHeight="1" x14ac:dyDescent="0.2">
      <c r="A13" s="230"/>
      <c r="B13" s="230"/>
      <c r="C13" s="232"/>
      <c r="D13" s="230"/>
      <c r="E13" s="230"/>
      <c r="F13" s="230"/>
    </row>
    <row r="14" spans="1:6" ht="15.75" customHeight="1" x14ac:dyDescent="0.2">
      <c r="A14" s="29">
        <v>1</v>
      </c>
      <c r="B14" s="29">
        <v>2</v>
      </c>
      <c r="C14" s="108">
        <v>3</v>
      </c>
      <c r="D14" s="29">
        <v>4</v>
      </c>
      <c r="E14" s="29">
        <v>5</v>
      </c>
      <c r="F14" s="29">
        <v>6</v>
      </c>
    </row>
    <row r="15" spans="1:6" ht="24.75" customHeight="1" x14ac:dyDescent="0.2">
      <c r="A15" s="109"/>
      <c r="B15" s="91" t="s">
        <v>820</v>
      </c>
      <c r="C15" s="110"/>
      <c r="D15" s="110">
        <v>302420.77730000002</v>
      </c>
      <c r="E15" s="110">
        <v>284485.54149999999</v>
      </c>
      <c r="F15" s="110">
        <v>-17935.235799999999</v>
      </c>
    </row>
    <row r="16" spans="1:6" ht="24.75" customHeight="1" x14ac:dyDescent="0.2">
      <c r="A16" s="109"/>
      <c r="B16" s="91" t="s">
        <v>379</v>
      </c>
      <c r="C16" s="110"/>
      <c r="D16" s="110">
        <v>302420.77730000002</v>
      </c>
      <c r="E16" s="110">
        <v>284485.54149999999</v>
      </c>
      <c r="F16" s="110">
        <v>-17935.235799999999</v>
      </c>
    </row>
    <row r="17" spans="1:6" ht="24.75" customHeight="1" x14ac:dyDescent="0.2">
      <c r="A17" s="109"/>
      <c r="B17" s="91" t="s">
        <v>387</v>
      </c>
      <c r="C17" s="110"/>
      <c r="D17" s="110">
        <v>302420.77730000002</v>
      </c>
      <c r="E17" s="110">
        <v>284485.54149999999</v>
      </c>
      <c r="F17" s="110">
        <v>-17935.235799999999</v>
      </c>
    </row>
    <row r="18" spans="1:6" ht="24.75" customHeight="1" x14ac:dyDescent="0.2">
      <c r="A18" s="109">
        <v>44694</v>
      </c>
      <c r="B18" s="91" t="s">
        <v>821</v>
      </c>
      <c r="C18" s="110">
        <v>787218</v>
      </c>
      <c r="D18" s="110">
        <v>157443.6</v>
      </c>
      <c r="E18" s="110">
        <v>157443.6</v>
      </c>
      <c r="F18" s="110">
        <v>0</v>
      </c>
    </row>
    <row r="19" spans="1:6" ht="24.75" customHeight="1" x14ac:dyDescent="0.2">
      <c r="A19" s="109">
        <v>44659</v>
      </c>
      <c r="B19" s="91" t="s">
        <v>822</v>
      </c>
      <c r="C19" s="110">
        <v>2321198</v>
      </c>
      <c r="D19" s="110">
        <v>0</v>
      </c>
      <c r="E19" s="110">
        <v>0</v>
      </c>
      <c r="F19" s="110">
        <v>0</v>
      </c>
    </row>
    <row r="20" spans="1:6" ht="24.75" customHeight="1" x14ac:dyDescent="0.2">
      <c r="A20" s="109">
        <v>44784</v>
      </c>
      <c r="B20" s="91" t="s">
        <v>447</v>
      </c>
      <c r="C20" s="110">
        <v>2475583</v>
      </c>
      <c r="D20" s="110">
        <v>143831.37229999999</v>
      </c>
      <c r="E20" s="110">
        <v>125016.9415</v>
      </c>
      <c r="F20" s="110">
        <v>-18814.430799999998</v>
      </c>
    </row>
    <row r="21" spans="1:6" ht="24.75" customHeight="1" x14ac:dyDescent="0.2">
      <c r="A21" s="109">
        <v>44810</v>
      </c>
      <c r="B21" s="91" t="s">
        <v>454</v>
      </c>
      <c r="C21" s="110">
        <v>327479</v>
      </c>
      <c r="D21" s="110">
        <v>0</v>
      </c>
      <c r="E21" s="110">
        <v>0</v>
      </c>
      <c r="F21" s="110">
        <v>0</v>
      </c>
    </row>
    <row r="22" spans="1:6" ht="24.75" customHeight="1" x14ac:dyDescent="0.2">
      <c r="A22" s="109">
        <v>44571</v>
      </c>
      <c r="B22" s="91" t="s">
        <v>823</v>
      </c>
      <c r="C22" s="110">
        <v>756572</v>
      </c>
      <c r="D22" s="110">
        <v>0</v>
      </c>
      <c r="E22" s="110">
        <v>0</v>
      </c>
      <c r="F22" s="110">
        <v>0</v>
      </c>
    </row>
    <row r="23" spans="1:6" ht="24.75" customHeight="1" x14ac:dyDescent="0.2">
      <c r="A23" s="109">
        <v>44644</v>
      </c>
      <c r="B23" s="91" t="s">
        <v>468</v>
      </c>
      <c r="C23" s="110">
        <v>150</v>
      </c>
      <c r="D23" s="110">
        <v>1145.8050000000001</v>
      </c>
      <c r="E23" s="110">
        <v>2025</v>
      </c>
      <c r="F23" s="110">
        <v>879.19500000000005</v>
      </c>
    </row>
    <row r="24" spans="1:6" ht="24.75" customHeight="1" x14ac:dyDescent="0.2">
      <c r="A24" s="109">
        <v>44659</v>
      </c>
      <c r="B24" s="91" t="s">
        <v>824</v>
      </c>
      <c r="C24" s="110">
        <v>1651644</v>
      </c>
      <c r="D24" s="110">
        <v>0</v>
      </c>
      <c r="E24" s="110">
        <v>0</v>
      </c>
      <c r="F24" s="110">
        <v>0</v>
      </c>
    </row>
    <row r="25" spans="1:6" ht="24.75" customHeight="1" x14ac:dyDescent="0.2">
      <c r="A25" s="109">
        <v>44659</v>
      </c>
      <c r="B25" s="91" t="s">
        <v>825</v>
      </c>
      <c r="C25" s="110">
        <v>2146426</v>
      </c>
      <c r="D25" s="110">
        <v>0</v>
      </c>
      <c r="E25" s="110">
        <v>0</v>
      </c>
      <c r="F25" s="110">
        <v>0</v>
      </c>
    </row>
    <row r="26" spans="1:6" ht="24.75" customHeight="1" x14ac:dyDescent="0.2">
      <c r="A26" s="109"/>
      <c r="B26" s="91" t="s">
        <v>826</v>
      </c>
      <c r="C26" s="110"/>
      <c r="D26" s="110"/>
      <c r="E26" s="110"/>
      <c r="F26" s="110"/>
    </row>
    <row r="27" spans="1:6" ht="24.75" customHeight="1" x14ac:dyDescent="0.2">
      <c r="A27" s="109"/>
      <c r="B27" s="91" t="s">
        <v>827</v>
      </c>
      <c r="C27" s="110"/>
      <c r="D27" s="110"/>
      <c r="E27" s="110"/>
      <c r="F27" s="110"/>
    </row>
    <row r="28" spans="1:6" ht="24.75" customHeight="1" x14ac:dyDescent="0.2">
      <c r="A28" s="109"/>
      <c r="B28" s="91" t="s">
        <v>511</v>
      </c>
      <c r="C28" s="110"/>
      <c r="D28" s="110"/>
      <c r="E28" s="110"/>
      <c r="F28" s="110"/>
    </row>
    <row r="29" spans="1:6" ht="24.75" customHeight="1" x14ac:dyDescent="0.2">
      <c r="A29" s="109"/>
      <c r="B29" s="91" t="s">
        <v>387</v>
      </c>
      <c r="C29" s="110"/>
      <c r="D29" s="110"/>
      <c r="E29" s="110"/>
      <c r="F29" s="110"/>
    </row>
    <row r="30" spans="1:6" ht="24.75" customHeight="1" x14ac:dyDescent="0.2">
      <c r="A30" s="109"/>
      <c r="B30" s="91" t="s">
        <v>826</v>
      </c>
      <c r="C30" s="110"/>
      <c r="D30" s="110"/>
      <c r="E30" s="110"/>
      <c r="F30" s="110"/>
    </row>
    <row r="31" spans="1:6" ht="24.75" customHeight="1" x14ac:dyDescent="0.2">
      <c r="A31" s="109"/>
      <c r="B31" s="91" t="s">
        <v>827</v>
      </c>
      <c r="C31" s="110"/>
      <c r="D31" s="110"/>
      <c r="E31" s="110"/>
      <c r="F31" s="110"/>
    </row>
    <row r="32" spans="1:6" ht="24.75" customHeight="1" x14ac:dyDescent="0.2">
      <c r="A32" s="109"/>
      <c r="B32" s="91" t="s">
        <v>828</v>
      </c>
      <c r="C32" s="110"/>
      <c r="D32" s="110">
        <v>228611.12299999999</v>
      </c>
      <c r="E32" s="110">
        <v>228611.12299999999</v>
      </c>
      <c r="F32" s="110">
        <v>0</v>
      </c>
    </row>
    <row r="33" spans="1:6" ht="24.75" customHeight="1" x14ac:dyDescent="0.2">
      <c r="A33" s="109"/>
      <c r="B33" s="91" t="s">
        <v>829</v>
      </c>
      <c r="C33" s="110"/>
      <c r="D33" s="110">
        <v>228611.12299999999</v>
      </c>
      <c r="E33" s="110">
        <v>228611.12299999999</v>
      </c>
      <c r="F33" s="110">
        <v>0</v>
      </c>
    </row>
    <row r="34" spans="1:6" ht="24.75" customHeight="1" x14ac:dyDescent="0.2">
      <c r="A34" s="109"/>
      <c r="B34" s="91" t="s">
        <v>830</v>
      </c>
      <c r="C34" s="110"/>
      <c r="D34" s="110">
        <v>199294.2</v>
      </c>
      <c r="E34" s="110">
        <v>199294.2</v>
      </c>
      <c r="F34" s="110">
        <v>0</v>
      </c>
    </row>
    <row r="35" spans="1:6" ht="24.75" customHeight="1" x14ac:dyDescent="0.2">
      <c r="A35" s="109">
        <v>44591</v>
      </c>
      <c r="B35" s="91" t="s">
        <v>598</v>
      </c>
      <c r="C35" s="110">
        <v>3928.8</v>
      </c>
      <c r="D35" s="110">
        <v>3928.8</v>
      </c>
      <c r="E35" s="110">
        <v>3928.8</v>
      </c>
      <c r="F35" s="110">
        <v>0</v>
      </c>
    </row>
    <row r="36" spans="1:6" ht="24.75" customHeight="1" x14ac:dyDescent="0.2">
      <c r="A36" s="109">
        <v>44772</v>
      </c>
      <c r="B36" s="91" t="s">
        <v>598</v>
      </c>
      <c r="C36" s="110">
        <v>100732.2</v>
      </c>
      <c r="D36" s="110">
        <v>100732.2</v>
      </c>
      <c r="E36" s="110">
        <v>100732.2</v>
      </c>
      <c r="F36" s="110">
        <v>0</v>
      </c>
    </row>
    <row r="37" spans="1:6" ht="24.75" customHeight="1" x14ac:dyDescent="0.2">
      <c r="A37" s="109">
        <v>44829</v>
      </c>
      <c r="B37" s="91" t="s">
        <v>602</v>
      </c>
      <c r="C37" s="110">
        <v>94633.2</v>
      </c>
      <c r="D37" s="110">
        <v>94633.2</v>
      </c>
      <c r="E37" s="110">
        <v>94633.2</v>
      </c>
      <c r="F37" s="110">
        <v>0</v>
      </c>
    </row>
    <row r="38" spans="1:6" ht="24.75" customHeight="1" x14ac:dyDescent="0.2">
      <c r="A38" s="109"/>
      <c r="B38" s="91" t="s">
        <v>831</v>
      </c>
      <c r="C38" s="110"/>
      <c r="D38" s="110"/>
      <c r="E38" s="110"/>
      <c r="F38" s="110"/>
    </row>
    <row r="39" spans="1:6" ht="24.75" customHeight="1" x14ac:dyDescent="0.2">
      <c r="A39" s="109"/>
      <c r="B39" s="91" t="s">
        <v>832</v>
      </c>
      <c r="C39" s="110"/>
      <c r="D39" s="110"/>
      <c r="E39" s="110"/>
      <c r="F39" s="110"/>
    </row>
    <row r="40" spans="1:6" ht="24.75" customHeight="1" x14ac:dyDescent="0.2">
      <c r="A40" s="109"/>
      <c r="B40" s="91" t="s">
        <v>833</v>
      </c>
      <c r="C40" s="110"/>
      <c r="D40" s="110">
        <v>29316.922999999999</v>
      </c>
      <c r="E40" s="110">
        <v>29316.922999999999</v>
      </c>
      <c r="F40" s="110">
        <v>0</v>
      </c>
    </row>
    <row r="41" spans="1:6" ht="24.75" customHeight="1" x14ac:dyDescent="0.2">
      <c r="A41" s="109">
        <v>44587</v>
      </c>
      <c r="B41" s="91" t="s">
        <v>617</v>
      </c>
      <c r="C41" s="110">
        <v>3198.1709999999998</v>
      </c>
      <c r="D41" s="110">
        <v>3198.1709999999998</v>
      </c>
      <c r="E41" s="110">
        <v>3198.1709999999998</v>
      </c>
      <c r="F41" s="110">
        <v>0</v>
      </c>
    </row>
    <row r="42" spans="1:6" ht="24.75" customHeight="1" x14ac:dyDescent="0.2">
      <c r="A42" s="109">
        <v>44618</v>
      </c>
      <c r="B42" s="91" t="s">
        <v>617</v>
      </c>
      <c r="C42" s="110">
        <v>3212.8300000000049</v>
      </c>
      <c r="D42" s="110">
        <v>3212.83</v>
      </c>
      <c r="E42" s="110">
        <v>3212.83</v>
      </c>
      <c r="F42" s="110">
        <v>0</v>
      </c>
    </row>
    <row r="43" spans="1:6" ht="24.75" customHeight="1" x14ac:dyDescent="0.2">
      <c r="A43" s="109">
        <v>44646</v>
      </c>
      <c r="B43" s="91" t="s">
        <v>617</v>
      </c>
      <c r="C43" s="110">
        <v>3227.5549999999948</v>
      </c>
      <c r="D43" s="110">
        <v>3227.5549999999998</v>
      </c>
      <c r="E43" s="110">
        <v>3227.5549999999998</v>
      </c>
      <c r="F43" s="110">
        <v>0</v>
      </c>
    </row>
    <row r="44" spans="1:6" ht="24.75" customHeight="1" x14ac:dyDescent="0.2">
      <c r="A44" s="109">
        <v>44677</v>
      </c>
      <c r="B44" s="91" t="s">
        <v>617</v>
      </c>
      <c r="C44" s="110">
        <v>3242.347999999995</v>
      </c>
      <c r="D44" s="110">
        <v>3242.348</v>
      </c>
      <c r="E44" s="110">
        <v>3242.348</v>
      </c>
      <c r="F44" s="110">
        <v>0</v>
      </c>
    </row>
    <row r="45" spans="1:6" ht="24.75" customHeight="1" x14ac:dyDescent="0.2">
      <c r="A45" s="109">
        <v>44707</v>
      </c>
      <c r="B45" s="91" t="s">
        <v>617</v>
      </c>
      <c r="C45" s="110">
        <v>3257.2090000000048</v>
      </c>
      <c r="D45" s="110">
        <v>3257.2089999999998</v>
      </c>
      <c r="E45" s="110">
        <v>3257.2089999999998</v>
      </c>
      <c r="F45" s="110">
        <v>0</v>
      </c>
    </row>
    <row r="46" spans="1:6" ht="24.75" customHeight="1" x14ac:dyDescent="0.2">
      <c r="A46" s="109">
        <v>44738</v>
      </c>
      <c r="B46" s="91" t="s">
        <v>617</v>
      </c>
      <c r="C46" s="110">
        <v>3272.1379999999949</v>
      </c>
      <c r="D46" s="110">
        <v>3272.1379999999999</v>
      </c>
      <c r="E46" s="110">
        <v>3272.1379999999999</v>
      </c>
      <c r="F46" s="110">
        <v>0</v>
      </c>
    </row>
    <row r="47" spans="1:6" ht="24.75" customHeight="1" x14ac:dyDescent="0.2">
      <c r="A47" s="109">
        <v>44768</v>
      </c>
      <c r="B47" s="91" t="s">
        <v>617</v>
      </c>
      <c r="C47" s="110">
        <v>3287.1349999999952</v>
      </c>
      <c r="D47" s="110">
        <v>3287.1350000000002</v>
      </c>
      <c r="E47" s="110">
        <v>3287.1350000000002</v>
      </c>
      <c r="F47" s="110">
        <v>0</v>
      </c>
    </row>
    <row r="48" spans="1:6" ht="24.75" customHeight="1" x14ac:dyDescent="0.2">
      <c r="A48" s="109">
        <v>44799</v>
      </c>
      <c r="B48" s="91" t="s">
        <v>617</v>
      </c>
      <c r="C48" s="110">
        <v>3302.200999999995</v>
      </c>
      <c r="D48" s="110">
        <v>3302.201</v>
      </c>
      <c r="E48" s="110">
        <v>3302.201</v>
      </c>
      <c r="F48" s="110">
        <v>0</v>
      </c>
    </row>
    <row r="49" spans="1:6" ht="24.75" customHeight="1" x14ac:dyDescent="0.2">
      <c r="A49" s="109">
        <v>44830</v>
      </c>
      <c r="B49" s="91" t="s">
        <v>617</v>
      </c>
      <c r="C49" s="110">
        <v>3317.3359999999948</v>
      </c>
      <c r="D49" s="110">
        <v>3317.3359999999998</v>
      </c>
      <c r="E49" s="110">
        <v>3317.3359999999998</v>
      </c>
      <c r="F49" s="110">
        <v>0</v>
      </c>
    </row>
    <row r="50" spans="1:6" ht="24.75" customHeight="1" x14ac:dyDescent="0.2">
      <c r="A50" s="109"/>
      <c r="B50" s="91" t="s">
        <v>834</v>
      </c>
      <c r="C50" s="110"/>
      <c r="D50" s="110"/>
      <c r="E50" s="110"/>
      <c r="F50" s="110"/>
    </row>
    <row r="51" spans="1:6" ht="24.75" customHeight="1" x14ac:dyDescent="0.2">
      <c r="A51" s="109"/>
      <c r="B51" s="91" t="s">
        <v>835</v>
      </c>
      <c r="C51" s="110"/>
      <c r="D51" s="110"/>
      <c r="E51" s="110"/>
      <c r="F51" s="110"/>
    </row>
    <row r="52" spans="1:6" ht="24.75" customHeight="1" x14ac:dyDescent="0.2">
      <c r="A52" s="109"/>
      <c r="B52" s="91" t="s">
        <v>836</v>
      </c>
      <c r="C52" s="110"/>
      <c r="D52" s="110"/>
      <c r="E52" s="110"/>
      <c r="F52" s="110"/>
    </row>
    <row r="53" spans="1:6" ht="24.75" customHeight="1" x14ac:dyDescent="0.2">
      <c r="A53" s="109"/>
      <c r="B53" s="91" t="s">
        <v>837</v>
      </c>
      <c r="C53" s="110"/>
      <c r="D53" s="110"/>
      <c r="E53" s="110"/>
      <c r="F53" s="110"/>
    </row>
    <row r="54" spans="1:6" ht="24.75" customHeight="1" x14ac:dyDescent="0.2">
      <c r="A54" s="109"/>
      <c r="B54" s="91" t="s">
        <v>838</v>
      </c>
      <c r="C54" s="110"/>
      <c r="D54" s="110"/>
      <c r="E54" s="110"/>
      <c r="F54" s="110"/>
    </row>
    <row r="55" spans="1:6" ht="24.75" customHeight="1" x14ac:dyDescent="0.2">
      <c r="A55" s="109"/>
      <c r="B55" s="91" t="s">
        <v>839</v>
      </c>
      <c r="C55" s="110"/>
      <c r="D55" s="110"/>
      <c r="E55" s="110"/>
      <c r="F55" s="110"/>
    </row>
    <row r="56" spans="1:6" ht="24.75" customHeight="1" x14ac:dyDescent="0.2">
      <c r="A56" s="109"/>
      <c r="B56" s="91" t="s">
        <v>840</v>
      </c>
      <c r="C56" s="110"/>
      <c r="D56" s="110"/>
      <c r="E56" s="110"/>
      <c r="F56" s="110"/>
    </row>
    <row r="57" spans="1:6" ht="24.75" customHeight="1" x14ac:dyDescent="0.2">
      <c r="A57" s="109"/>
      <c r="B57" s="91" t="s">
        <v>841</v>
      </c>
      <c r="C57" s="110"/>
      <c r="D57" s="110"/>
      <c r="E57" s="110"/>
      <c r="F57" s="110"/>
    </row>
    <row r="58" spans="1:6" ht="24.75" customHeight="1" x14ac:dyDescent="0.2">
      <c r="A58" s="109"/>
      <c r="B58" s="91" t="s">
        <v>842</v>
      </c>
      <c r="C58" s="110"/>
      <c r="D58" s="110">
        <v>531031.90029999998</v>
      </c>
      <c r="E58" s="110">
        <v>513096.66450000001</v>
      </c>
      <c r="F58" s="110">
        <v>-17935.235799999999</v>
      </c>
    </row>
    <row r="59" spans="1:6" ht="24.75" customHeight="1" x14ac:dyDescent="0.2">
      <c r="A59" s="109"/>
      <c r="B59" s="91"/>
      <c r="C59" s="110"/>
      <c r="D59" s="110"/>
      <c r="E59" s="110"/>
      <c r="F59" s="110"/>
    </row>
    <row r="60" spans="1:6" ht="39.75" customHeight="1" x14ac:dyDescent="0.2">
      <c r="A60" s="44"/>
      <c r="B60" s="53"/>
      <c r="C60" s="111"/>
      <c r="D60" s="112"/>
      <c r="E60" s="112"/>
      <c r="F60" s="112"/>
    </row>
    <row r="61" spans="1:6" ht="15" customHeight="1" x14ac:dyDescent="0.2">
      <c r="A61" s="26" t="s">
        <v>843</v>
      </c>
      <c r="C61" s="113"/>
      <c r="D61" s="75"/>
      <c r="E61" s="75"/>
      <c r="F61" s="75"/>
    </row>
    <row r="62" spans="1:6" ht="19.5" customHeight="1" x14ac:dyDescent="0.2">
      <c r="A62" s="229" t="s">
        <v>815</v>
      </c>
      <c r="B62" s="229" t="s">
        <v>844</v>
      </c>
      <c r="C62" s="207" t="s">
        <v>845</v>
      </c>
      <c r="D62" s="199" t="s">
        <v>580</v>
      </c>
      <c r="E62" s="199" t="s">
        <v>818</v>
      </c>
      <c r="F62" s="199" t="s">
        <v>819</v>
      </c>
    </row>
    <row r="63" spans="1:6" x14ac:dyDescent="0.2">
      <c r="A63" s="233"/>
      <c r="B63" s="233"/>
      <c r="C63" s="234"/>
      <c r="D63" s="225"/>
      <c r="E63" s="225"/>
      <c r="F63" s="225"/>
    </row>
    <row r="64" spans="1:6" x14ac:dyDescent="0.2">
      <c r="A64" s="230"/>
      <c r="B64" s="230"/>
      <c r="C64" s="208"/>
      <c r="D64" s="200"/>
      <c r="E64" s="200"/>
      <c r="F64" s="200"/>
    </row>
    <row r="65" spans="1:6" x14ac:dyDescent="0.2">
      <c r="A65" s="29">
        <v>1</v>
      </c>
      <c r="B65" s="29">
        <v>2</v>
      </c>
      <c r="C65" s="55">
        <v>3</v>
      </c>
      <c r="D65" s="55">
        <v>4</v>
      </c>
      <c r="E65" s="55">
        <v>5</v>
      </c>
      <c r="F65" s="114">
        <v>6</v>
      </c>
    </row>
    <row r="66" spans="1:6" x14ac:dyDescent="0.2">
      <c r="A66" s="29"/>
      <c r="B66" s="115" t="s">
        <v>846</v>
      </c>
      <c r="C66" s="114" t="s">
        <v>847</v>
      </c>
      <c r="D66" s="116">
        <v>0</v>
      </c>
      <c r="E66" s="116">
        <v>0</v>
      </c>
      <c r="F66" s="116">
        <v>0</v>
      </c>
    </row>
    <row r="67" spans="1:6" ht="13.5" customHeight="1" x14ac:dyDescent="0.2">
      <c r="A67" s="29"/>
      <c r="B67" s="91" t="s">
        <v>379</v>
      </c>
      <c r="C67" s="114" t="s">
        <v>847</v>
      </c>
      <c r="D67" s="116">
        <v>0</v>
      </c>
      <c r="E67" s="116">
        <v>0</v>
      </c>
      <c r="F67" s="116">
        <v>0</v>
      </c>
    </row>
    <row r="68" spans="1:6" ht="16.5" customHeight="1" x14ac:dyDescent="0.2">
      <c r="A68" s="29"/>
      <c r="B68" s="91" t="s">
        <v>387</v>
      </c>
      <c r="C68" s="114" t="s">
        <v>847</v>
      </c>
      <c r="D68" s="116">
        <v>0</v>
      </c>
      <c r="E68" s="116">
        <v>0</v>
      </c>
      <c r="F68" s="116">
        <v>0</v>
      </c>
    </row>
    <row r="69" spans="1:6" ht="18" customHeight="1" x14ac:dyDescent="0.2">
      <c r="A69" s="29"/>
      <c r="B69" s="91" t="s">
        <v>826</v>
      </c>
      <c r="C69" s="114"/>
      <c r="D69" s="116"/>
      <c r="E69" s="116"/>
      <c r="F69" s="116"/>
    </row>
    <row r="70" spans="1:6" x14ac:dyDescent="0.2">
      <c r="A70" s="29"/>
      <c r="B70" s="91" t="s">
        <v>511</v>
      </c>
      <c r="C70" s="114" t="s">
        <v>847</v>
      </c>
      <c r="D70" s="116" t="s">
        <v>847</v>
      </c>
      <c r="E70" s="116" t="s">
        <v>847</v>
      </c>
      <c r="F70" s="116" t="s">
        <v>847</v>
      </c>
    </row>
    <row r="71" spans="1:6" x14ac:dyDescent="0.2">
      <c r="A71" s="29"/>
      <c r="B71" s="91" t="s">
        <v>387</v>
      </c>
      <c r="C71" s="114" t="s">
        <v>847</v>
      </c>
      <c r="D71" s="116" t="s">
        <v>847</v>
      </c>
      <c r="E71" s="116" t="s">
        <v>847</v>
      </c>
      <c r="F71" s="116" t="s">
        <v>847</v>
      </c>
    </row>
    <row r="72" spans="1:6" x14ac:dyDescent="0.2">
      <c r="A72" s="29"/>
      <c r="B72" s="91" t="s">
        <v>826</v>
      </c>
      <c r="C72" s="114"/>
      <c r="D72" s="116"/>
      <c r="E72" s="116"/>
      <c r="F72" s="116"/>
    </row>
    <row r="73" spans="1:6" ht="25.5" customHeight="1" x14ac:dyDescent="0.2">
      <c r="A73" s="30"/>
      <c r="B73" s="91" t="s">
        <v>848</v>
      </c>
      <c r="C73" s="114">
        <v>0</v>
      </c>
      <c r="D73" s="116">
        <v>0</v>
      </c>
      <c r="E73" s="116">
        <v>0</v>
      </c>
      <c r="F73" s="116">
        <v>0</v>
      </c>
    </row>
    <row r="76" spans="1:6" ht="39" customHeight="1" x14ac:dyDescent="0.2">
      <c r="A76" s="26" t="s">
        <v>83</v>
      </c>
      <c r="C76" s="93" t="s">
        <v>805</v>
      </c>
      <c r="E76" s="223" t="s">
        <v>849</v>
      </c>
      <c r="F76" s="223"/>
    </row>
    <row r="77" spans="1:6" x14ac:dyDescent="0.2">
      <c r="A77" s="26" t="s">
        <v>975</v>
      </c>
      <c r="C77" s="94" t="s">
        <v>364</v>
      </c>
      <c r="D77" s="53"/>
      <c r="E77" s="223"/>
      <c r="F77" s="223"/>
    </row>
    <row r="78" spans="1:6" x14ac:dyDescent="0.2">
      <c r="E78" s="221" t="s">
        <v>365</v>
      </c>
      <c r="F78" s="221"/>
    </row>
    <row r="80" spans="1:6" x14ac:dyDescent="0.2">
      <c r="A80" s="224"/>
      <c r="B80" s="224"/>
      <c r="C80" s="224"/>
      <c r="D80" s="224"/>
      <c r="E80" s="224"/>
      <c r="F80" s="224"/>
    </row>
    <row r="82" spans="1:6" x14ac:dyDescent="0.2">
      <c r="A82" s="188"/>
      <c r="B82" s="188"/>
      <c r="C82" s="188"/>
      <c r="D82" s="188"/>
      <c r="E82" s="188"/>
      <c r="F82" s="188"/>
    </row>
    <row r="87" spans="1:6" x14ac:dyDescent="0.2">
      <c r="B87" s="188"/>
      <c r="C87" s="188"/>
      <c r="D87" s="188"/>
      <c r="E87" s="188"/>
    </row>
    <row r="88" spans="1:6" x14ac:dyDescent="0.2">
      <c r="B88" s="188"/>
      <c r="C88" s="188"/>
      <c r="D88" s="188"/>
      <c r="E88" s="188"/>
    </row>
    <row r="89" spans="1:6" x14ac:dyDescent="0.2">
      <c r="B89" s="188"/>
      <c r="C89" s="188"/>
      <c r="D89" s="188"/>
      <c r="E89" s="188"/>
    </row>
  </sheetData>
  <mergeCells count="19">
    <mergeCell ref="F62:F64"/>
    <mergeCell ref="A8:F8"/>
    <mergeCell ref="A9:F9"/>
    <mergeCell ref="A12:A13"/>
    <mergeCell ref="B12:B13"/>
    <mergeCell ref="C12:C13"/>
    <mergeCell ref="D12:D13"/>
    <mergeCell ref="E12:E13"/>
    <mergeCell ref="F12:F13"/>
    <mergeCell ref="A62:A64"/>
    <mergeCell ref="B62:B64"/>
    <mergeCell ref="C62:C64"/>
    <mergeCell ref="D62:D64"/>
    <mergeCell ref="E62:E64"/>
    <mergeCell ref="E76:F77"/>
    <mergeCell ref="E78:F78"/>
    <mergeCell ref="A80:F80"/>
    <mergeCell ref="A82:F82"/>
    <mergeCell ref="B87:E89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P91"/>
  <sheetViews>
    <sheetView view="pageBreakPreview" topLeftCell="A61" zoomScaleNormal="100" zoomScaleSheetLayoutView="100" workbookViewId="0">
      <selection activeCell="E21" sqref="E21"/>
    </sheetView>
  </sheetViews>
  <sheetFormatPr defaultColWidth="8" defaultRowHeight="12.75" customHeight="1" x14ac:dyDescent="0.2"/>
  <cols>
    <col min="1" max="1" width="12.7109375" style="26" customWidth="1"/>
    <col min="2" max="2" width="22.85546875" style="136" customWidth="1"/>
    <col min="3" max="3" width="17.42578125" style="26" customWidth="1"/>
    <col min="4" max="4" width="17.28515625" style="26" customWidth="1"/>
    <col min="5" max="5" width="18.28515625" style="26" customWidth="1"/>
    <col min="6" max="7" width="12.5703125" style="26" customWidth="1"/>
    <col min="8" max="8" width="15.140625" style="26" customWidth="1"/>
    <col min="9" max="9" width="10.7109375" style="26" bestFit="1" customWidth="1"/>
    <col min="10" max="10" width="11.42578125" style="26" customWidth="1"/>
    <col min="11" max="11" width="18.7109375" style="26" customWidth="1"/>
    <col min="12" max="250" width="9.140625" style="26" customWidth="1"/>
    <col min="251" max="16384" width="8" style="37"/>
  </cols>
  <sheetData>
    <row r="1" spans="1:11" x14ac:dyDescent="0.2">
      <c r="A1" s="26" t="str">
        <f>'[1]2'!A1</f>
        <v xml:space="preserve">Naziv investicionog fonda: </v>
      </c>
      <c r="B1" s="38"/>
      <c r="C1" s="6" t="s">
        <v>970</v>
      </c>
      <c r="D1" s="117"/>
      <c r="E1" s="117"/>
      <c r="F1" s="117"/>
      <c r="G1" s="117"/>
      <c r="K1" s="117"/>
    </row>
    <row r="2" spans="1:11" x14ac:dyDescent="0.2">
      <c r="A2" s="26" t="str">
        <f>'[1]2'!A2</f>
        <v xml:space="preserve">Registarski broj investicionog fonda: </v>
      </c>
      <c r="B2" s="38"/>
      <c r="D2" s="117"/>
      <c r="E2" s="117"/>
      <c r="F2" s="117"/>
      <c r="G2" s="117"/>
      <c r="K2" s="117"/>
    </row>
    <row r="3" spans="1:11" x14ac:dyDescent="0.2">
      <c r="A3" s="26" t="str">
        <f>'[1]2'!A3</f>
        <v>Naziv društva za upravljanje investicionim fondom: Društvo za upravljanje investicionim fondovima Kristal invest A.D. Banja Luka</v>
      </c>
      <c r="B3" s="38"/>
      <c r="D3" s="117"/>
      <c r="E3" s="117"/>
      <c r="F3" s="117"/>
      <c r="G3" s="117"/>
      <c r="K3" s="117"/>
    </row>
    <row r="4" spans="1:11" x14ac:dyDescent="0.2">
      <c r="A4" s="26" t="str">
        <f>'[1]2'!A4</f>
        <v>Matični broj društva za upravljanje investicionim fondom: 01935615</v>
      </c>
      <c r="B4" s="38"/>
      <c r="D4" s="117"/>
      <c r="E4" s="117"/>
      <c r="F4" s="117"/>
      <c r="G4" s="117"/>
      <c r="K4" s="117"/>
    </row>
    <row r="5" spans="1:11" x14ac:dyDescent="0.2">
      <c r="A5" s="26" t="str">
        <f>'[1]2'!A5</f>
        <v>JIB društva za upravljanje investicionim fondom: 4400819920004</v>
      </c>
      <c r="B5" s="38"/>
      <c r="D5" s="117"/>
      <c r="E5" s="117"/>
      <c r="F5" s="117"/>
      <c r="G5" s="117"/>
      <c r="K5" s="117"/>
    </row>
    <row r="6" spans="1:11" x14ac:dyDescent="0.2">
      <c r="A6" s="26" t="str">
        <f>'[1]2'!A6</f>
        <v>JIB zatvorenog investicionog fonda: JP-M-7</v>
      </c>
      <c r="B6" s="38"/>
      <c r="D6" s="117"/>
      <c r="E6" s="117"/>
      <c r="F6" s="117"/>
      <c r="G6" s="117"/>
      <c r="K6" s="117"/>
    </row>
    <row r="7" spans="1:11" x14ac:dyDescent="0.2">
      <c r="B7" s="38"/>
      <c r="D7" s="117"/>
      <c r="E7" s="117"/>
      <c r="F7" s="117"/>
      <c r="G7" s="117"/>
      <c r="K7" s="117"/>
    </row>
    <row r="8" spans="1:11" x14ac:dyDescent="0.2">
      <c r="B8" s="38"/>
      <c r="D8" s="117"/>
      <c r="E8" s="117"/>
      <c r="F8" s="117"/>
      <c r="G8" s="117"/>
      <c r="K8" s="117"/>
    </row>
    <row r="9" spans="1:11" x14ac:dyDescent="0.2">
      <c r="B9" s="38"/>
      <c r="D9" s="117"/>
      <c r="E9" s="117"/>
      <c r="F9" s="117"/>
      <c r="G9" s="117"/>
      <c r="K9" s="117"/>
    </row>
    <row r="10" spans="1:11" x14ac:dyDescent="0.2">
      <c r="A10" s="188" t="s">
        <v>850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</row>
    <row r="11" spans="1:11" x14ac:dyDescent="0.2">
      <c r="A11" s="188" t="s">
        <v>961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</row>
    <row r="12" spans="1:11" x14ac:dyDescent="0.2">
      <c r="A12" s="135"/>
      <c r="B12" s="38"/>
      <c r="C12" s="135"/>
      <c r="D12" s="118"/>
      <c r="E12" s="118"/>
      <c r="F12" s="118"/>
      <c r="G12" s="118"/>
      <c r="H12" s="135"/>
      <c r="I12" s="135"/>
      <c r="J12" s="135"/>
      <c r="K12" s="118"/>
    </row>
    <row r="13" spans="1:11" x14ac:dyDescent="0.2">
      <c r="A13" s="135"/>
      <c r="B13" s="38"/>
      <c r="C13" s="135"/>
      <c r="D13" s="118"/>
      <c r="E13" s="118"/>
      <c r="F13" s="118"/>
      <c r="G13" s="118"/>
      <c r="H13" s="135"/>
      <c r="I13" s="135"/>
      <c r="J13" s="135"/>
      <c r="K13" s="118"/>
    </row>
    <row r="14" spans="1:11" ht="89.25" customHeight="1" x14ac:dyDescent="0.2">
      <c r="A14" s="30" t="s">
        <v>851</v>
      </c>
      <c r="B14" s="30" t="s">
        <v>852</v>
      </c>
      <c r="C14" s="30" t="s">
        <v>788</v>
      </c>
      <c r="D14" s="119" t="s">
        <v>853</v>
      </c>
      <c r="E14" s="119" t="s">
        <v>854</v>
      </c>
      <c r="F14" s="119" t="s">
        <v>855</v>
      </c>
      <c r="G14" s="137" t="s">
        <v>966</v>
      </c>
      <c r="H14" s="30" t="s">
        <v>856</v>
      </c>
      <c r="I14" s="30" t="s">
        <v>857</v>
      </c>
      <c r="J14" s="30" t="s">
        <v>858</v>
      </c>
      <c r="K14" s="119" t="s">
        <v>859</v>
      </c>
    </row>
    <row r="15" spans="1:11" x14ac:dyDescent="0.2">
      <c r="A15" s="31">
        <v>1</v>
      </c>
      <c r="B15" s="30">
        <v>2</v>
      </c>
      <c r="C15" s="31">
        <v>3</v>
      </c>
      <c r="D15" s="120">
        <v>4</v>
      </c>
      <c r="E15" s="120">
        <v>5</v>
      </c>
      <c r="F15" s="120">
        <v>6</v>
      </c>
      <c r="G15" s="120"/>
      <c r="H15" s="120">
        <v>7</v>
      </c>
      <c r="I15" s="120">
        <v>8</v>
      </c>
      <c r="J15" s="120">
        <v>9</v>
      </c>
      <c r="K15" s="120">
        <v>10</v>
      </c>
    </row>
    <row r="16" spans="1:11" x14ac:dyDescent="0.2">
      <c r="A16" s="121">
        <v>44834</v>
      </c>
      <c r="B16" s="122" t="s">
        <v>860</v>
      </c>
      <c r="C16" s="123">
        <v>39148.337500000001</v>
      </c>
      <c r="D16" s="123">
        <v>58714.05</v>
      </c>
      <c r="E16" s="123">
        <v>0</v>
      </c>
      <c r="F16" s="123">
        <v>0</v>
      </c>
      <c r="G16" s="123">
        <v>-802.6449999999968</v>
      </c>
      <c r="H16" s="123">
        <v>19565.712500000001</v>
      </c>
      <c r="I16" s="123">
        <v>0</v>
      </c>
      <c r="J16" s="123">
        <v>0</v>
      </c>
      <c r="K16" s="123">
        <v>19565.712500000001</v>
      </c>
    </row>
    <row r="17" spans="1:11" x14ac:dyDescent="0.2">
      <c r="A17" s="121">
        <v>44834</v>
      </c>
      <c r="B17" s="122" t="s">
        <v>861</v>
      </c>
      <c r="C17" s="123">
        <v>0</v>
      </c>
      <c r="D17" s="123">
        <v>0</v>
      </c>
      <c r="E17" s="123">
        <v>0</v>
      </c>
      <c r="F17" s="123">
        <v>0</v>
      </c>
      <c r="G17" s="123">
        <v>0</v>
      </c>
      <c r="H17" s="123">
        <v>0</v>
      </c>
      <c r="I17" s="123">
        <v>0</v>
      </c>
      <c r="J17" s="123">
        <v>0</v>
      </c>
      <c r="K17" s="123">
        <v>0</v>
      </c>
    </row>
    <row r="18" spans="1:11" x14ac:dyDescent="0.2">
      <c r="A18" s="121">
        <v>44834</v>
      </c>
      <c r="B18" s="122" t="s">
        <v>862</v>
      </c>
      <c r="C18" s="123">
        <v>236262</v>
      </c>
      <c r="D18" s="123">
        <v>236262</v>
      </c>
      <c r="E18" s="123">
        <v>0</v>
      </c>
      <c r="F18" s="123">
        <v>0</v>
      </c>
      <c r="G18" s="123">
        <v>-41345.85</v>
      </c>
      <c r="H18" s="123">
        <v>0</v>
      </c>
      <c r="I18" s="123">
        <v>0</v>
      </c>
      <c r="J18" s="123">
        <v>0</v>
      </c>
      <c r="K18" s="123">
        <v>0</v>
      </c>
    </row>
    <row r="19" spans="1:11" x14ac:dyDescent="0.2">
      <c r="A19" s="121">
        <v>44834</v>
      </c>
      <c r="B19" s="122" t="s">
        <v>863</v>
      </c>
      <c r="C19" s="123">
        <v>29593.6335</v>
      </c>
      <c r="D19" s="123">
        <v>18535.675500000001</v>
      </c>
      <c r="E19" s="123">
        <v>0</v>
      </c>
      <c r="F19" s="123">
        <v>0</v>
      </c>
      <c r="G19" s="123">
        <v>-11057.958000000001</v>
      </c>
      <c r="H19" s="123">
        <v>-11057.958000000001</v>
      </c>
      <c r="I19" s="123">
        <v>0</v>
      </c>
      <c r="J19" s="123">
        <v>0</v>
      </c>
      <c r="K19" s="123">
        <v>-11057.958000000001</v>
      </c>
    </row>
    <row r="20" spans="1:11" x14ac:dyDescent="0.2">
      <c r="A20" s="121">
        <v>44834</v>
      </c>
      <c r="B20" s="122" t="s">
        <v>864</v>
      </c>
      <c r="C20" s="123">
        <v>0</v>
      </c>
      <c r="D20" s="123">
        <v>0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</row>
    <row r="21" spans="1:11" x14ac:dyDescent="0.2">
      <c r="A21" s="121">
        <v>44834</v>
      </c>
      <c r="B21" s="122" t="s">
        <v>865</v>
      </c>
      <c r="C21" s="123">
        <v>397949.0515</v>
      </c>
      <c r="D21" s="123">
        <v>310487.72149999999</v>
      </c>
      <c r="E21" s="123">
        <v>0</v>
      </c>
      <c r="F21" s="123">
        <v>0</v>
      </c>
      <c r="G21" s="123">
        <v>-17242.934500000003</v>
      </c>
      <c r="H21" s="123">
        <v>-87461.33</v>
      </c>
      <c r="I21" s="123">
        <v>0</v>
      </c>
      <c r="J21" s="123">
        <v>0</v>
      </c>
      <c r="K21" s="123">
        <v>-87461.33</v>
      </c>
    </row>
    <row r="22" spans="1:11" x14ac:dyDescent="0.2">
      <c r="A22" s="121">
        <v>44834</v>
      </c>
      <c r="B22" s="122" t="s">
        <v>866</v>
      </c>
      <c r="C22" s="123">
        <v>22420.16</v>
      </c>
      <c r="D22" s="123">
        <v>26904.191999999999</v>
      </c>
      <c r="E22" s="123">
        <v>0</v>
      </c>
      <c r="F22" s="123">
        <v>0</v>
      </c>
      <c r="G22" s="123">
        <v>-700.63000000000011</v>
      </c>
      <c r="H22" s="123">
        <v>4484.0320000000002</v>
      </c>
      <c r="I22" s="123">
        <v>0</v>
      </c>
      <c r="J22" s="123">
        <v>0</v>
      </c>
      <c r="K22" s="123">
        <v>4484.0320000000002</v>
      </c>
    </row>
    <row r="23" spans="1:11" x14ac:dyDescent="0.2">
      <c r="A23" s="121">
        <v>44834</v>
      </c>
      <c r="B23" s="122" t="s">
        <v>867</v>
      </c>
      <c r="C23" s="123">
        <v>30523.739399999999</v>
      </c>
      <c r="D23" s="123">
        <v>39326.025199999996</v>
      </c>
      <c r="E23" s="123">
        <v>0</v>
      </c>
      <c r="F23" s="123">
        <v>0</v>
      </c>
      <c r="G23" s="123">
        <v>14124.055499999999</v>
      </c>
      <c r="H23" s="123">
        <v>8802.2857999999997</v>
      </c>
      <c r="I23" s="123">
        <v>0</v>
      </c>
      <c r="J23" s="123">
        <v>0</v>
      </c>
      <c r="K23" s="123">
        <v>8802.2857999999997</v>
      </c>
    </row>
    <row r="24" spans="1:11" x14ac:dyDescent="0.2">
      <c r="A24" s="121">
        <v>44834</v>
      </c>
      <c r="B24" s="122" t="s">
        <v>868</v>
      </c>
      <c r="C24" s="123">
        <v>134043.00599999999</v>
      </c>
      <c r="D24" s="123">
        <v>125553.178</v>
      </c>
      <c r="E24" s="123">
        <v>0</v>
      </c>
      <c r="F24" s="123">
        <v>0</v>
      </c>
      <c r="G24" s="123">
        <v>-65424.19</v>
      </c>
      <c r="H24" s="123">
        <v>-8489.8279999999995</v>
      </c>
      <c r="I24" s="123">
        <v>0</v>
      </c>
      <c r="J24" s="123">
        <v>0</v>
      </c>
      <c r="K24" s="123">
        <v>-8489.8279999999995</v>
      </c>
    </row>
    <row r="25" spans="1:11" x14ac:dyDescent="0.2">
      <c r="A25" s="121">
        <v>44834</v>
      </c>
      <c r="B25" s="122" t="s">
        <v>869</v>
      </c>
      <c r="C25" s="123">
        <v>0</v>
      </c>
      <c r="D25" s="123">
        <v>0</v>
      </c>
      <c r="E25" s="123">
        <v>0</v>
      </c>
      <c r="F25" s="123">
        <v>0</v>
      </c>
      <c r="G25" s="123">
        <v>0</v>
      </c>
      <c r="H25" s="123">
        <v>0</v>
      </c>
      <c r="I25" s="123">
        <v>0</v>
      </c>
      <c r="J25" s="123">
        <v>0</v>
      </c>
      <c r="K25" s="123">
        <v>0</v>
      </c>
    </row>
    <row r="26" spans="1:11" x14ac:dyDescent="0.2">
      <c r="A26" s="121">
        <v>44834</v>
      </c>
      <c r="B26" s="122" t="s">
        <v>870</v>
      </c>
      <c r="C26" s="123">
        <v>0</v>
      </c>
      <c r="D26" s="123">
        <v>0</v>
      </c>
      <c r="E26" s="123">
        <v>0</v>
      </c>
      <c r="F26" s="123">
        <v>0</v>
      </c>
      <c r="G26" s="123">
        <v>0</v>
      </c>
      <c r="H26" s="123">
        <v>0</v>
      </c>
      <c r="I26" s="123">
        <v>0</v>
      </c>
      <c r="J26" s="123">
        <v>0</v>
      </c>
      <c r="K26" s="123">
        <v>0</v>
      </c>
    </row>
    <row r="27" spans="1:11" x14ac:dyDescent="0.2">
      <c r="A27" s="121">
        <v>44834</v>
      </c>
      <c r="B27" s="122" t="s">
        <v>871</v>
      </c>
      <c r="C27" s="123">
        <v>0</v>
      </c>
      <c r="D27" s="123">
        <v>0</v>
      </c>
      <c r="E27" s="123">
        <v>0</v>
      </c>
      <c r="F27" s="123">
        <v>0</v>
      </c>
      <c r="G27" s="123">
        <v>0</v>
      </c>
      <c r="H27" s="123">
        <v>0</v>
      </c>
      <c r="I27" s="123">
        <v>0</v>
      </c>
      <c r="J27" s="123">
        <v>0</v>
      </c>
      <c r="K27" s="123">
        <v>0</v>
      </c>
    </row>
    <row r="28" spans="1:11" x14ac:dyDescent="0.2">
      <c r="A28" s="121">
        <v>44834</v>
      </c>
      <c r="B28" s="122" t="s">
        <v>872</v>
      </c>
      <c r="C28" s="123">
        <v>0</v>
      </c>
      <c r="D28" s="123">
        <v>0</v>
      </c>
      <c r="E28" s="123">
        <v>0</v>
      </c>
      <c r="F28" s="123">
        <v>0</v>
      </c>
      <c r="G28" s="123">
        <v>0</v>
      </c>
      <c r="H28" s="123">
        <v>0</v>
      </c>
      <c r="I28" s="123">
        <v>0</v>
      </c>
      <c r="J28" s="123">
        <v>0</v>
      </c>
      <c r="K28" s="123">
        <v>0</v>
      </c>
    </row>
    <row r="29" spans="1:11" x14ac:dyDescent="0.2">
      <c r="A29" s="121">
        <v>44834</v>
      </c>
      <c r="B29" s="122" t="s">
        <v>873</v>
      </c>
      <c r="C29" s="123">
        <v>0</v>
      </c>
      <c r="D29" s="123">
        <v>0</v>
      </c>
      <c r="E29" s="123">
        <v>0</v>
      </c>
      <c r="F29" s="123">
        <v>0</v>
      </c>
      <c r="G29" s="123">
        <v>0</v>
      </c>
      <c r="H29" s="123">
        <v>0</v>
      </c>
      <c r="I29" s="123">
        <v>0</v>
      </c>
      <c r="J29" s="123">
        <v>0</v>
      </c>
      <c r="K29" s="123">
        <v>0</v>
      </c>
    </row>
    <row r="30" spans="1:11" x14ac:dyDescent="0.2">
      <c r="A30" s="121">
        <v>44834</v>
      </c>
      <c r="B30" s="122" t="s">
        <v>874</v>
      </c>
      <c r="C30" s="123">
        <v>0</v>
      </c>
      <c r="D30" s="123">
        <v>0</v>
      </c>
      <c r="E30" s="123">
        <v>0</v>
      </c>
      <c r="F30" s="123">
        <v>0</v>
      </c>
      <c r="G30" s="123">
        <v>0</v>
      </c>
      <c r="H30" s="123">
        <v>0</v>
      </c>
      <c r="I30" s="123">
        <v>0</v>
      </c>
      <c r="J30" s="123">
        <v>0</v>
      </c>
      <c r="K30" s="123">
        <v>0</v>
      </c>
    </row>
    <row r="31" spans="1:11" x14ac:dyDescent="0.2">
      <c r="A31" s="121">
        <v>44834</v>
      </c>
      <c r="B31" s="122" t="s">
        <v>875</v>
      </c>
      <c r="C31" s="123">
        <v>0</v>
      </c>
      <c r="D31" s="123">
        <v>0</v>
      </c>
      <c r="E31" s="123">
        <v>0</v>
      </c>
      <c r="F31" s="123">
        <v>0</v>
      </c>
      <c r="G31" s="123">
        <v>0</v>
      </c>
      <c r="H31" s="123">
        <v>0</v>
      </c>
      <c r="I31" s="123">
        <v>0</v>
      </c>
      <c r="J31" s="123">
        <v>0</v>
      </c>
      <c r="K31" s="123">
        <v>0</v>
      </c>
    </row>
    <row r="32" spans="1:11" x14ac:dyDescent="0.2">
      <c r="A32" s="121">
        <v>44834</v>
      </c>
      <c r="B32" s="122" t="s">
        <v>876</v>
      </c>
      <c r="C32" s="123">
        <v>3629799.0332999998</v>
      </c>
      <c r="D32" s="123">
        <v>4440792.0645000003</v>
      </c>
      <c r="E32" s="123">
        <v>0</v>
      </c>
      <c r="F32" s="123">
        <v>0</v>
      </c>
      <c r="G32" s="123">
        <v>1518713.0145</v>
      </c>
      <c r="H32" s="123">
        <v>810993.03119999997</v>
      </c>
      <c r="I32" s="123">
        <v>0</v>
      </c>
      <c r="J32" s="123">
        <v>0</v>
      </c>
      <c r="K32" s="123">
        <v>810993.03119999997</v>
      </c>
    </row>
    <row r="33" spans="1:11" x14ac:dyDescent="0.2">
      <c r="A33" s="121">
        <v>44834</v>
      </c>
      <c r="B33" s="122" t="s">
        <v>877</v>
      </c>
      <c r="C33" s="123">
        <v>778857.44400000002</v>
      </c>
      <c r="D33" s="123">
        <v>667798.14179999998</v>
      </c>
      <c r="E33" s="123">
        <v>0</v>
      </c>
      <c r="F33" s="123">
        <v>0</v>
      </c>
      <c r="G33" s="123">
        <v>-25752.188900000008</v>
      </c>
      <c r="H33" s="123">
        <v>-111059.30220000001</v>
      </c>
      <c r="I33" s="123">
        <v>0</v>
      </c>
      <c r="J33" s="123">
        <v>0</v>
      </c>
      <c r="K33" s="123">
        <v>-111059.30220000001</v>
      </c>
    </row>
    <row r="34" spans="1:11" x14ac:dyDescent="0.2">
      <c r="A34" s="121">
        <v>44834</v>
      </c>
      <c r="B34" s="122" t="s">
        <v>878</v>
      </c>
      <c r="C34" s="123">
        <v>2225891.7855000002</v>
      </c>
      <c r="D34" s="123">
        <v>3283934.4</v>
      </c>
      <c r="E34" s="123">
        <v>0</v>
      </c>
      <c r="F34" s="123">
        <v>0</v>
      </c>
      <c r="G34" s="123">
        <v>1214096.6390999998</v>
      </c>
      <c r="H34" s="123">
        <v>1058042.6144999999</v>
      </c>
      <c r="I34" s="123">
        <v>0</v>
      </c>
      <c r="J34" s="123">
        <v>0</v>
      </c>
      <c r="K34" s="123">
        <v>1058042.6144999999</v>
      </c>
    </row>
    <row r="35" spans="1:11" x14ac:dyDescent="0.2">
      <c r="A35" s="121">
        <v>44834</v>
      </c>
      <c r="B35" s="122" t="s">
        <v>879</v>
      </c>
      <c r="C35" s="123">
        <v>248671.22140000001</v>
      </c>
      <c r="D35" s="123">
        <v>254900.98060000001</v>
      </c>
      <c r="E35" s="123">
        <v>0</v>
      </c>
      <c r="F35" s="123">
        <v>0</v>
      </c>
      <c r="G35" s="123">
        <v>-55103.703399999999</v>
      </c>
      <c r="H35" s="123">
        <v>6229.7592000000004</v>
      </c>
      <c r="I35" s="123">
        <v>0</v>
      </c>
      <c r="J35" s="123">
        <v>0</v>
      </c>
      <c r="K35" s="123">
        <v>6229.7592000000004</v>
      </c>
    </row>
    <row r="36" spans="1:11" x14ac:dyDescent="0.2">
      <c r="A36" s="121">
        <v>44834</v>
      </c>
      <c r="B36" s="122" t="s">
        <v>880</v>
      </c>
      <c r="C36" s="123">
        <v>0</v>
      </c>
      <c r="D36" s="123">
        <v>0</v>
      </c>
      <c r="E36" s="123">
        <v>0</v>
      </c>
      <c r="F36" s="123">
        <v>0</v>
      </c>
      <c r="G36" s="123">
        <v>0</v>
      </c>
      <c r="H36" s="123">
        <v>0</v>
      </c>
      <c r="I36" s="123">
        <v>0</v>
      </c>
      <c r="J36" s="123">
        <v>0</v>
      </c>
      <c r="K36" s="123">
        <v>0</v>
      </c>
    </row>
    <row r="37" spans="1:11" x14ac:dyDescent="0.2">
      <c r="A37" s="121">
        <v>44834</v>
      </c>
      <c r="B37" s="122" t="s">
        <v>881</v>
      </c>
      <c r="C37" s="123">
        <v>1559104.9487999999</v>
      </c>
      <c r="D37" s="123">
        <v>3011078.4172</v>
      </c>
      <c r="E37" s="123">
        <v>0</v>
      </c>
      <c r="F37" s="123">
        <v>0</v>
      </c>
      <c r="G37" s="123">
        <v>1545754.2171999998</v>
      </c>
      <c r="H37" s="123">
        <v>1451973.4683999999</v>
      </c>
      <c r="I37" s="123">
        <v>0</v>
      </c>
      <c r="J37" s="123">
        <v>0</v>
      </c>
      <c r="K37" s="123">
        <v>1451973.4683999999</v>
      </c>
    </row>
    <row r="38" spans="1:11" x14ac:dyDescent="0.2">
      <c r="A38" s="121">
        <v>44834</v>
      </c>
      <c r="B38" s="122" t="s">
        <v>882</v>
      </c>
      <c r="C38" s="123">
        <v>0</v>
      </c>
      <c r="D38" s="123">
        <v>0</v>
      </c>
      <c r="E38" s="123">
        <v>0</v>
      </c>
      <c r="F38" s="123">
        <v>0</v>
      </c>
      <c r="G38" s="123">
        <v>0</v>
      </c>
      <c r="H38" s="123">
        <v>0</v>
      </c>
      <c r="I38" s="123">
        <v>0</v>
      </c>
      <c r="J38" s="123">
        <v>0</v>
      </c>
      <c r="K38" s="123">
        <v>0</v>
      </c>
    </row>
    <row r="39" spans="1:11" x14ac:dyDescent="0.2">
      <c r="A39" s="121">
        <v>44834</v>
      </c>
      <c r="B39" s="122" t="s">
        <v>883</v>
      </c>
      <c r="C39" s="123">
        <v>329648.11479999998</v>
      </c>
      <c r="D39" s="123">
        <v>310333.1324</v>
      </c>
      <c r="E39" s="123">
        <v>0</v>
      </c>
      <c r="F39" s="123">
        <v>0</v>
      </c>
      <c r="G39" s="123">
        <v>-103009.67060000001</v>
      </c>
      <c r="H39" s="123">
        <v>-19314.982400000001</v>
      </c>
      <c r="I39" s="123">
        <v>0</v>
      </c>
      <c r="J39" s="123">
        <v>0</v>
      </c>
      <c r="K39" s="123">
        <v>-19314.982400000001</v>
      </c>
    </row>
    <row r="40" spans="1:11" x14ac:dyDescent="0.2">
      <c r="A40" s="121">
        <v>44834</v>
      </c>
      <c r="B40" s="122" t="s">
        <v>884</v>
      </c>
      <c r="C40" s="123">
        <v>0</v>
      </c>
      <c r="D40" s="123">
        <v>0</v>
      </c>
      <c r="E40" s="123">
        <v>0</v>
      </c>
      <c r="F40" s="123">
        <v>0</v>
      </c>
      <c r="G40" s="123">
        <v>0</v>
      </c>
      <c r="H40" s="123">
        <v>0</v>
      </c>
      <c r="I40" s="123">
        <v>0</v>
      </c>
      <c r="J40" s="123">
        <v>0</v>
      </c>
      <c r="K40" s="123">
        <v>0</v>
      </c>
    </row>
    <row r="41" spans="1:11" x14ac:dyDescent="0.2">
      <c r="A41" s="121">
        <v>44834</v>
      </c>
      <c r="B41" s="122" t="s">
        <v>885</v>
      </c>
      <c r="C41" s="123">
        <v>125016.93991849999</v>
      </c>
      <c r="D41" s="123">
        <v>124914.0629</v>
      </c>
      <c r="E41" s="123">
        <v>0</v>
      </c>
      <c r="F41" s="123">
        <v>0</v>
      </c>
      <c r="G41" s="123">
        <v>-102.87701850000001</v>
      </c>
      <c r="H41" s="123">
        <v>-102.87701850000001</v>
      </c>
      <c r="I41" s="123">
        <v>0</v>
      </c>
      <c r="J41" s="123">
        <v>0</v>
      </c>
      <c r="K41" s="123">
        <v>-102.87701850000001</v>
      </c>
    </row>
    <row r="42" spans="1:11" x14ac:dyDescent="0.2">
      <c r="A42" s="121">
        <v>44834</v>
      </c>
      <c r="B42" s="122" t="s">
        <v>886</v>
      </c>
      <c r="C42" s="123">
        <v>121124.51</v>
      </c>
      <c r="D42" s="123">
        <v>143485.95800000001</v>
      </c>
      <c r="E42" s="123">
        <v>0</v>
      </c>
      <c r="F42" s="123">
        <v>0</v>
      </c>
      <c r="G42" s="123">
        <v>197.40300000000207</v>
      </c>
      <c r="H42" s="123">
        <v>22361.448</v>
      </c>
      <c r="I42" s="123">
        <v>0</v>
      </c>
      <c r="J42" s="123">
        <v>0</v>
      </c>
      <c r="K42" s="123">
        <v>22361.448</v>
      </c>
    </row>
    <row r="43" spans="1:11" x14ac:dyDescent="0.2">
      <c r="A43" s="121">
        <v>44834</v>
      </c>
      <c r="B43" s="122" t="s">
        <v>887</v>
      </c>
      <c r="C43" s="123">
        <v>400671.68449999997</v>
      </c>
      <c r="D43" s="123">
        <v>404201.83149999997</v>
      </c>
      <c r="E43" s="123">
        <v>0</v>
      </c>
      <c r="F43" s="123">
        <v>0</v>
      </c>
      <c r="G43" s="123">
        <v>-91430.8073</v>
      </c>
      <c r="H43" s="123">
        <v>3530.1469999999999</v>
      </c>
      <c r="I43" s="123">
        <v>0</v>
      </c>
      <c r="J43" s="123">
        <v>0</v>
      </c>
      <c r="K43" s="123">
        <v>3530.1469999999999</v>
      </c>
    </row>
    <row r="44" spans="1:11" x14ac:dyDescent="0.2">
      <c r="A44" s="121">
        <v>44834</v>
      </c>
      <c r="B44" s="122" t="s">
        <v>888</v>
      </c>
      <c r="C44" s="123">
        <v>0</v>
      </c>
      <c r="D44" s="123">
        <v>0</v>
      </c>
      <c r="E44" s="123">
        <v>0</v>
      </c>
      <c r="F44" s="123">
        <v>0</v>
      </c>
      <c r="G44" s="123">
        <v>0</v>
      </c>
      <c r="H44" s="123">
        <v>0</v>
      </c>
      <c r="I44" s="123">
        <v>0</v>
      </c>
      <c r="J44" s="123">
        <v>0</v>
      </c>
      <c r="K44" s="123">
        <v>0</v>
      </c>
    </row>
    <row r="45" spans="1:11" x14ac:dyDescent="0.2">
      <c r="A45" s="121">
        <v>44834</v>
      </c>
      <c r="B45" s="122" t="s">
        <v>889</v>
      </c>
      <c r="C45" s="123">
        <v>78880.150800000003</v>
      </c>
      <c r="D45" s="123">
        <v>90969.0628</v>
      </c>
      <c r="E45" s="123">
        <v>0</v>
      </c>
      <c r="F45" s="123">
        <v>0</v>
      </c>
      <c r="G45" s="123">
        <v>6044.4560000000001</v>
      </c>
      <c r="H45" s="123">
        <v>12088.912</v>
      </c>
      <c r="I45" s="123">
        <v>0</v>
      </c>
      <c r="J45" s="123">
        <v>0</v>
      </c>
      <c r="K45" s="123">
        <v>12088.912</v>
      </c>
    </row>
    <row r="46" spans="1:11" x14ac:dyDescent="0.2">
      <c r="A46" s="121">
        <v>44834</v>
      </c>
      <c r="B46" s="122" t="s">
        <v>890</v>
      </c>
      <c r="C46" s="123">
        <v>0</v>
      </c>
      <c r="D46" s="123">
        <v>0</v>
      </c>
      <c r="E46" s="123">
        <v>0</v>
      </c>
      <c r="F46" s="123">
        <v>0</v>
      </c>
      <c r="G46" s="123">
        <v>0</v>
      </c>
      <c r="H46" s="123">
        <v>0</v>
      </c>
      <c r="I46" s="123">
        <v>0</v>
      </c>
      <c r="J46" s="123">
        <v>0</v>
      </c>
      <c r="K46" s="123">
        <v>0</v>
      </c>
    </row>
    <row r="47" spans="1:11" x14ac:dyDescent="0.2">
      <c r="A47" s="121">
        <v>44834</v>
      </c>
      <c r="B47" s="122" t="s">
        <v>891</v>
      </c>
      <c r="C47" s="123">
        <v>200860.65</v>
      </c>
      <c r="D47" s="123">
        <v>242371.851</v>
      </c>
      <c r="E47" s="123">
        <v>0</v>
      </c>
      <c r="F47" s="123">
        <v>0</v>
      </c>
      <c r="G47" s="123">
        <v>59588.659500000002</v>
      </c>
      <c r="H47" s="123">
        <v>41511.201000000001</v>
      </c>
      <c r="I47" s="123">
        <v>0</v>
      </c>
      <c r="J47" s="123">
        <v>0</v>
      </c>
      <c r="K47" s="123">
        <v>41511.201000000001</v>
      </c>
    </row>
    <row r="48" spans="1:11" x14ac:dyDescent="0.2">
      <c r="A48" s="121">
        <v>44834</v>
      </c>
      <c r="B48" s="122" t="s">
        <v>892</v>
      </c>
      <c r="C48" s="123">
        <v>0</v>
      </c>
      <c r="D48" s="123">
        <v>0</v>
      </c>
      <c r="E48" s="123">
        <v>0</v>
      </c>
      <c r="F48" s="123">
        <v>0</v>
      </c>
      <c r="G48" s="123">
        <v>0</v>
      </c>
      <c r="H48" s="123">
        <v>0</v>
      </c>
      <c r="I48" s="123">
        <v>0</v>
      </c>
      <c r="J48" s="123">
        <v>0</v>
      </c>
      <c r="K48" s="123">
        <v>0</v>
      </c>
    </row>
    <row r="49" spans="1:11" x14ac:dyDescent="0.2">
      <c r="A49" s="121">
        <v>44834</v>
      </c>
      <c r="B49" s="122" t="s">
        <v>893</v>
      </c>
      <c r="C49" s="123">
        <v>655703</v>
      </c>
      <c r="D49" s="123">
        <v>2011368.9524999999</v>
      </c>
      <c r="E49" s="123">
        <v>0</v>
      </c>
      <c r="F49" s="123">
        <v>0</v>
      </c>
      <c r="G49" s="123">
        <v>1355665.9524999999</v>
      </c>
      <c r="H49" s="123">
        <v>1355665.9524999999</v>
      </c>
      <c r="I49" s="123">
        <v>0</v>
      </c>
      <c r="J49" s="123">
        <v>0</v>
      </c>
      <c r="K49" s="123">
        <v>1355665.9524999999</v>
      </c>
    </row>
    <row r="50" spans="1:11" x14ac:dyDescent="0.2">
      <c r="A50" s="121">
        <v>44834</v>
      </c>
      <c r="B50" s="122" t="s">
        <v>894</v>
      </c>
      <c r="C50" s="123">
        <v>0</v>
      </c>
      <c r="D50" s="123">
        <v>0</v>
      </c>
      <c r="E50" s="123">
        <v>0</v>
      </c>
      <c r="F50" s="123">
        <v>0</v>
      </c>
      <c r="G50" s="123">
        <v>0</v>
      </c>
      <c r="H50" s="123">
        <v>0</v>
      </c>
      <c r="I50" s="123">
        <v>0</v>
      </c>
      <c r="J50" s="123">
        <v>0</v>
      </c>
      <c r="K50" s="123">
        <v>0</v>
      </c>
    </row>
    <row r="51" spans="1:11" x14ac:dyDescent="0.2">
      <c r="A51" s="121">
        <v>44834</v>
      </c>
      <c r="B51" s="122" t="s">
        <v>895</v>
      </c>
      <c r="C51" s="123">
        <v>0</v>
      </c>
      <c r="D51" s="123">
        <v>0</v>
      </c>
      <c r="E51" s="123">
        <v>0</v>
      </c>
      <c r="F51" s="123">
        <v>0</v>
      </c>
      <c r="G51" s="123">
        <v>0</v>
      </c>
      <c r="H51" s="123">
        <v>0</v>
      </c>
      <c r="I51" s="123">
        <v>0</v>
      </c>
      <c r="J51" s="123">
        <v>0</v>
      </c>
      <c r="K51" s="123">
        <v>0</v>
      </c>
    </row>
    <row r="52" spans="1:11" x14ac:dyDescent="0.2">
      <c r="A52" s="121">
        <v>44834</v>
      </c>
      <c r="B52" s="122" t="s">
        <v>896</v>
      </c>
      <c r="C52" s="123">
        <v>4108914.3616999998</v>
      </c>
      <c r="D52" s="123">
        <v>4382239.7763</v>
      </c>
      <c r="E52" s="123">
        <v>0</v>
      </c>
      <c r="F52" s="123">
        <v>0</v>
      </c>
      <c r="G52" s="123">
        <v>1359469.4092000001</v>
      </c>
      <c r="H52" s="123">
        <v>273325.41460000002</v>
      </c>
      <c r="I52" s="123">
        <v>0</v>
      </c>
      <c r="J52" s="123">
        <v>0</v>
      </c>
      <c r="K52" s="123">
        <v>273325.41460000002</v>
      </c>
    </row>
    <row r="53" spans="1:11" x14ac:dyDescent="0.2">
      <c r="A53" s="121">
        <v>44834</v>
      </c>
      <c r="B53" s="122" t="s">
        <v>897</v>
      </c>
      <c r="C53" s="123">
        <v>0</v>
      </c>
      <c r="D53" s="123">
        <v>0</v>
      </c>
      <c r="E53" s="123">
        <v>0</v>
      </c>
      <c r="F53" s="123">
        <v>0</v>
      </c>
      <c r="G53" s="123">
        <v>0</v>
      </c>
      <c r="H53" s="123">
        <v>0</v>
      </c>
      <c r="I53" s="123">
        <v>0</v>
      </c>
      <c r="J53" s="123">
        <v>0</v>
      </c>
      <c r="K53" s="123">
        <v>0</v>
      </c>
    </row>
    <row r="54" spans="1:11" x14ac:dyDescent="0.2">
      <c r="A54" s="121">
        <v>44834</v>
      </c>
      <c r="B54" s="122" t="s">
        <v>898</v>
      </c>
      <c r="C54" s="123">
        <v>0</v>
      </c>
      <c r="D54" s="123">
        <v>0</v>
      </c>
      <c r="E54" s="123">
        <v>0</v>
      </c>
      <c r="F54" s="123">
        <v>0</v>
      </c>
      <c r="G54" s="123">
        <v>0</v>
      </c>
      <c r="H54" s="123">
        <v>0</v>
      </c>
      <c r="I54" s="123">
        <v>0</v>
      </c>
      <c r="J54" s="123">
        <v>0</v>
      </c>
      <c r="K54" s="123">
        <v>0</v>
      </c>
    </row>
    <row r="55" spans="1:11" x14ac:dyDescent="0.2">
      <c r="A55" s="121">
        <v>44834</v>
      </c>
      <c r="B55" s="122" t="s">
        <v>899</v>
      </c>
      <c r="C55" s="123">
        <v>218666.9</v>
      </c>
      <c r="D55" s="123">
        <v>218666.9</v>
      </c>
      <c r="E55" s="123">
        <v>0</v>
      </c>
      <c r="F55" s="123">
        <v>0</v>
      </c>
      <c r="G55" s="123">
        <v>-56181.353999999999</v>
      </c>
      <c r="H55" s="123">
        <v>0</v>
      </c>
      <c r="I55" s="123">
        <v>0</v>
      </c>
      <c r="J55" s="123">
        <v>0</v>
      </c>
      <c r="K55" s="123">
        <v>0</v>
      </c>
    </row>
    <row r="56" spans="1:11" x14ac:dyDescent="0.2">
      <c r="A56" s="121">
        <v>44834</v>
      </c>
      <c r="B56" s="122" t="s">
        <v>900</v>
      </c>
      <c r="C56" s="123">
        <v>169988.136</v>
      </c>
      <c r="D56" s="123">
        <v>149112.4</v>
      </c>
      <c r="E56" s="123">
        <v>0</v>
      </c>
      <c r="F56" s="123">
        <v>0</v>
      </c>
      <c r="G56" s="123">
        <v>-20875.736000000001</v>
      </c>
      <c r="H56" s="123">
        <v>-20875.736000000001</v>
      </c>
      <c r="I56" s="123">
        <v>0</v>
      </c>
      <c r="J56" s="123">
        <v>0</v>
      </c>
      <c r="K56" s="123">
        <v>-20875.736000000001</v>
      </c>
    </row>
    <row r="57" spans="1:11" x14ac:dyDescent="0.2">
      <c r="A57" s="121">
        <v>44834</v>
      </c>
      <c r="B57" s="122" t="s">
        <v>901</v>
      </c>
      <c r="C57" s="123">
        <v>0</v>
      </c>
      <c r="D57" s="123">
        <v>0</v>
      </c>
      <c r="E57" s="123">
        <v>0</v>
      </c>
      <c r="F57" s="123">
        <v>0</v>
      </c>
      <c r="G57" s="123">
        <v>0</v>
      </c>
      <c r="H57" s="123">
        <v>0</v>
      </c>
      <c r="I57" s="123">
        <v>0</v>
      </c>
      <c r="J57" s="123">
        <v>0</v>
      </c>
      <c r="K57" s="123">
        <v>0</v>
      </c>
    </row>
    <row r="58" spans="1:11" x14ac:dyDescent="0.2">
      <c r="A58" s="121">
        <v>44834</v>
      </c>
      <c r="B58" s="122" t="s">
        <v>902</v>
      </c>
      <c r="C58" s="123">
        <v>91027.680399999997</v>
      </c>
      <c r="D58" s="123">
        <v>91495.021599999993</v>
      </c>
      <c r="E58" s="123">
        <v>0</v>
      </c>
      <c r="F58" s="123">
        <v>0</v>
      </c>
      <c r="G58" s="123">
        <v>-13789.516799999999</v>
      </c>
      <c r="H58" s="123">
        <v>467.34120000000001</v>
      </c>
      <c r="I58" s="123">
        <v>0</v>
      </c>
      <c r="J58" s="123">
        <v>0</v>
      </c>
      <c r="K58" s="123">
        <v>467.34120000000001</v>
      </c>
    </row>
    <row r="59" spans="1:11" x14ac:dyDescent="0.2">
      <c r="A59" s="121">
        <v>44834</v>
      </c>
      <c r="B59" s="122" t="s">
        <v>903</v>
      </c>
      <c r="C59" s="123">
        <v>14098.5</v>
      </c>
      <c r="D59" s="123">
        <v>9113.8970000000008</v>
      </c>
      <c r="E59" s="123">
        <v>0</v>
      </c>
      <c r="F59" s="123">
        <v>0</v>
      </c>
      <c r="G59" s="123">
        <v>-4855.8393999999998</v>
      </c>
      <c r="H59" s="123">
        <v>-4984.6030000000001</v>
      </c>
      <c r="I59" s="123">
        <v>0</v>
      </c>
      <c r="J59" s="123">
        <v>0</v>
      </c>
      <c r="K59" s="123">
        <v>-4984.6030000000001</v>
      </c>
    </row>
    <row r="60" spans="1:11" x14ac:dyDescent="0.2">
      <c r="A60" s="121">
        <v>44834</v>
      </c>
      <c r="B60" s="122" t="s">
        <v>904</v>
      </c>
      <c r="C60" s="123">
        <v>348856.311942</v>
      </c>
      <c r="D60" s="123">
        <v>248452.99656</v>
      </c>
      <c r="E60" s="123">
        <v>0</v>
      </c>
      <c r="F60" s="123">
        <v>0</v>
      </c>
      <c r="G60" s="123">
        <v>-151236.9995375</v>
      </c>
      <c r="H60" s="123">
        <v>-100403.315382</v>
      </c>
      <c r="I60" s="123">
        <v>0</v>
      </c>
      <c r="J60" s="123">
        <v>0</v>
      </c>
      <c r="K60" s="123">
        <v>-100403.315382</v>
      </c>
    </row>
    <row r="61" spans="1:11" x14ac:dyDescent="0.2">
      <c r="A61" s="121">
        <v>44834</v>
      </c>
      <c r="B61" s="122" t="s">
        <v>905</v>
      </c>
      <c r="C61" s="123">
        <v>540198.55818201602</v>
      </c>
      <c r="D61" s="123">
        <v>475692.78187616001</v>
      </c>
      <c r="E61" s="123">
        <v>0</v>
      </c>
      <c r="F61" s="123">
        <v>0</v>
      </c>
      <c r="G61" s="123">
        <v>-9790.7548419840023</v>
      </c>
      <c r="H61" s="123">
        <v>-65612.797500159999</v>
      </c>
      <c r="I61" s="123">
        <v>1107.0211943039999</v>
      </c>
      <c r="J61" s="123">
        <v>0</v>
      </c>
      <c r="K61" s="123">
        <v>-64505.776305856001</v>
      </c>
    </row>
    <row r="62" spans="1:11" x14ac:dyDescent="0.2">
      <c r="A62" s="121">
        <v>44834</v>
      </c>
      <c r="B62" s="122" t="s">
        <v>906</v>
      </c>
      <c r="C62" s="123">
        <v>439587.656808</v>
      </c>
      <c r="D62" s="123">
        <v>474672.11768000002</v>
      </c>
      <c r="E62" s="123">
        <v>0</v>
      </c>
      <c r="F62" s="123">
        <v>0</v>
      </c>
      <c r="G62" s="123">
        <v>37148.252688</v>
      </c>
      <c r="H62" s="123">
        <v>35084.460872000003</v>
      </c>
      <c r="I62" s="123">
        <v>0</v>
      </c>
      <c r="J62" s="123">
        <v>0</v>
      </c>
      <c r="K62" s="123">
        <v>35084.460872000003</v>
      </c>
    </row>
    <row r="63" spans="1:11" x14ac:dyDescent="0.2">
      <c r="A63" s="121">
        <v>44834</v>
      </c>
      <c r="B63" s="122" t="s">
        <v>907</v>
      </c>
      <c r="C63" s="123">
        <v>633843.82173600001</v>
      </c>
      <c r="D63" s="123">
        <v>750048.52238760004</v>
      </c>
      <c r="E63" s="123">
        <v>0</v>
      </c>
      <c r="F63" s="123">
        <v>0</v>
      </c>
      <c r="G63" s="123">
        <v>165251.24514459999</v>
      </c>
      <c r="H63" s="123">
        <v>116204.7006516</v>
      </c>
      <c r="I63" s="123">
        <v>0</v>
      </c>
      <c r="J63" s="123">
        <v>0</v>
      </c>
      <c r="K63" s="123">
        <v>116204.7006516</v>
      </c>
    </row>
    <row r="64" spans="1:11" x14ac:dyDescent="0.2">
      <c r="A64" s="121">
        <v>44834</v>
      </c>
      <c r="B64" s="122" t="s">
        <v>908</v>
      </c>
      <c r="C64" s="123">
        <v>0</v>
      </c>
      <c r="D64" s="123">
        <v>0</v>
      </c>
      <c r="E64" s="123">
        <v>0</v>
      </c>
      <c r="F64" s="123">
        <v>0</v>
      </c>
      <c r="G64" s="123">
        <v>0</v>
      </c>
      <c r="H64" s="123">
        <v>0</v>
      </c>
      <c r="I64" s="123">
        <v>0</v>
      </c>
      <c r="J64" s="123">
        <v>0</v>
      </c>
      <c r="K64" s="123">
        <v>0</v>
      </c>
    </row>
    <row r="65" spans="1:11" x14ac:dyDescent="0.2">
      <c r="A65" s="121">
        <v>44834</v>
      </c>
      <c r="B65" s="122" t="s">
        <v>909</v>
      </c>
      <c r="C65" s="123">
        <v>0</v>
      </c>
      <c r="D65" s="123">
        <v>0</v>
      </c>
      <c r="E65" s="123">
        <v>0</v>
      </c>
      <c r="F65" s="123">
        <v>0</v>
      </c>
      <c r="G65" s="123">
        <v>0</v>
      </c>
      <c r="H65" s="123">
        <v>0</v>
      </c>
      <c r="I65" s="123">
        <v>0</v>
      </c>
      <c r="J65" s="123">
        <v>0</v>
      </c>
      <c r="K65" s="123">
        <v>0</v>
      </c>
    </row>
    <row r="66" spans="1:11" x14ac:dyDescent="0.2">
      <c r="A66" s="121">
        <v>44834</v>
      </c>
      <c r="B66" s="122" t="s">
        <v>910</v>
      </c>
      <c r="C66" s="123">
        <v>339603.2210592</v>
      </c>
      <c r="D66" s="123">
        <v>292790.68313600001</v>
      </c>
      <c r="E66" s="123">
        <v>0</v>
      </c>
      <c r="F66" s="123">
        <v>0</v>
      </c>
      <c r="G66" s="123">
        <v>-64013.002278399996</v>
      </c>
      <c r="H66" s="123">
        <v>-47578.486009599997</v>
      </c>
      <c r="I66" s="123">
        <v>765.94808639999997</v>
      </c>
      <c r="J66" s="123">
        <v>0</v>
      </c>
      <c r="K66" s="123">
        <v>-46812.537923199998</v>
      </c>
    </row>
    <row r="67" spans="1:11" x14ac:dyDescent="0.2">
      <c r="A67" s="121">
        <v>44834</v>
      </c>
      <c r="B67" s="122" t="s">
        <v>911</v>
      </c>
      <c r="C67" s="123">
        <v>533331.37104</v>
      </c>
      <c r="D67" s="123">
        <v>455070.78941999999</v>
      </c>
      <c r="E67" s="123">
        <v>0</v>
      </c>
      <c r="F67" s="123">
        <v>0</v>
      </c>
      <c r="G67" s="123">
        <v>20289.78042000001</v>
      </c>
      <c r="H67" s="123">
        <v>-78260.581619999997</v>
      </c>
      <c r="I67" s="123">
        <v>0</v>
      </c>
      <c r="J67" s="123">
        <v>0</v>
      </c>
      <c r="K67" s="123">
        <v>-78260.581619999997</v>
      </c>
    </row>
    <row r="68" spans="1:11" x14ac:dyDescent="0.2">
      <c r="A68" s="121">
        <v>44834</v>
      </c>
      <c r="B68" s="122" t="s">
        <v>912</v>
      </c>
      <c r="C68" s="123">
        <v>215162.73939681001</v>
      </c>
      <c r="D68" s="123">
        <v>183751.68576779999</v>
      </c>
      <c r="E68" s="123">
        <v>0</v>
      </c>
      <c r="F68" s="123">
        <v>0</v>
      </c>
      <c r="G68" s="123">
        <v>-272499.17531238997</v>
      </c>
      <c r="H68" s="123">
        <v>-89130.708935999995</v>
      </c>
      <c r="I68" s="123">
        <v>57719.655306989996</v>
      </c>
      <c r="J68" s="123">
        <v>0</v>
      </c>
      <c r="K68" s="123">
        <v>-31411.053629009999</v>
      </c>
    </row>
    <row r="69" spans="1:11" x14ac:dyDescent="0.2">
      <c r="A69" s="121">
        <v>44834</v>
      </c>
      <c r="B69" s="122" t="s">
        <v>913</v>
      </c>
      <c r="C69" s="123">
        <v>494021.19374120003</v>
      </c>
      <c r="D69" s="123">
        <v>531492.02734859998</v>
      </c>
      <c r="E69" s="123">
        <v>0</v>
      </c>
      <c r="F69" s="123">
        <v>0</v>
      </c>
      <c r="G69" s="123">
        <v>-70770.52842979999</v>
      </c>
      <c r="H69" s="123">
        <v>-66430.911590999996</v>
      </c>
      <c r="I69" s="123">
        <v>103901.74519840001</v>
      </c>
      <c r="J69" s="123">
        <v>0</v>
      </c>
      <c r="K69" s="123">
        <v>37470.833607400004</v>
      </c>
    </row>
    <row r="70" spans="1:11" x14ac:dyDescent="0.2">
      <c r="A70" s="121">
        <v>44834</v>
      </c>
      <c r="B70" s="122" t="s">
        <v>914</v>
      </c>
      <c r="C70" s="123">
        <v>13490.445317399999</v>
      </c>
      <c r="D70" s="123">
        <v>7399.1062472399999</v>
      </c>
      <c r="E70" s="123">
        <v>0</v>
      </c>
      <c r="F70" s="123">
        <v>0</v>
      </c>
      <c r="G70" s="123">
        <v>-13506.83441856</v>
      </c>
      <c r="H70" s="123">
        <v>-8794.8264099600001</v>
      </c>
      <c r="I70" s="123">
        <v>2703.4873398</v>
      </c>
      <c r="J70" s="123">
        <v>0</v>
      </c>
      <c r="K70" s="123">
        <v>-6091.3390701600001</v>
      </c>
    </row>
    <row r="71" spans="1:11" x14ac:dyDescent="0.2">
      <c r="A71" s="121"/>
      <c r="B71" s="122" t="s">
        <v>915</v>
      </c>
      <c r="C71" s="123">
        <v>19404960.308241125</v>
      </c>
      <c r="D71" s="123">
        <v>24071930.402723402</v>
      </c>
      <c r="E71" s="123">
        <v>0</v>
      </c>
      <c r="F71" s="123">
        <v>0</v>
      </c>
      <c r="G71" s="123">
        <f>SUM(G16:G70)</f>
        <v>6206849.889015465</v>
      </c>
      <c r="H71" s="123">
        <v>4500772.2373563796</v>
      </c>
      <c r="I71" s="123">
        <v>166197.85712589399</v>
      </c>
      <c r="J71" s="123"/>
      <c r="K71" s="123">
        <v>4666970.0944822738</v>
      </c>
    </row>
    <row r="72" spans="1:11" ht="15.95" customHeight="1" x14ac:dyDescent="0.2">
      <c r="A72" s="121"/>
      <c r="B72" s="122" t="s">
        <v>916</v>
      </c>
      <c r="C72" s="123"/>
      <c r="D72" s="123"/>
      <c r="E72" s="123"/>
      <c r="F72" s="123"/>
      <c r="G72" s="123"/>
      <c r="H72" s="123"/>
      <c r="I72" s="123"/>
      <c r="J72" s="123"/>
      <c r="K72" s="123"/>
    </row>
    <row r="73" spans="1:11" ht="15.95" customHeight="1" x14ac:dyDescent="0.2">
      <c r="A73" s="121"/>
      <c r="B73" s="122" t="s">
        <v>917</v>
      </c>
      <c r="C73" s="123"/>
      <c r="D73" s="123"/>
      <c r="E73" s="123"/>
      <c r="F73" s="123"/>
      <c r="G73" s="123"/>
      <c r="H73" s="123"/>
      <c r="I73" s="123"/>
      <c r="J73" s="123"/>
      <c r="K73" s="123"/>
    </row>
    <row r="74" spans="1:11" ht="15.95" customHeight="1" x14ac:dyDescent="0.2">
      <c r="A74" s="121">
        <v>44834</v>
      </c>
      <c r="B74" s="122" t="s">
        <v>918</v>
      </c>
      <c r="C74" s="123">
        <v>974371.89</v>
      </c>
      <c r="D74" s="123">
        <v>974371.89</v>
      </c>
      <c r="E74" s="123">
        <v>-2652.2069891045999</v>
      </c>
      <c r="F74" s="123">
        <v>0</v>
      </c>
      <c r="G74" s="123"/>
      <c r="H74" s="123">
        <v>0</v>
      </c>
      <c r="I74" s="123">
        <v>0</v>
      </c>
      <c r="J74" s="123">
        <v>0</v>
      </c>
      <c r="K74" s="123">
        <v>-2652.2069891045999</v>
      </c>
    </row>
    <row r="75" spans="1:11" ht="15.95" customHeight="1" x14ac:dyDescent="0.2">
      <c r="A75" s="121">
        <v>44834</v>
      </c>
      <c r="B75" s="122" t="s">
        <v>919</v>
      </c>
      <c r="C75" s="123">
        <v>34052.587065605003</v>
      </c>
      <c r="D75" s="123">
        <v>34052.587065605003</v>
      </c>
      <c r="E75" s="123">
        <v>8.9851996280000002</v>
      </c>
      <c r="F75" s="123">
        <v>0</v>
      </c>
      <c r="G75" s="123"/>
      <c r="H75" s="123">
        <v>0</v>
      </c>
      <c r="I75" s="123">
        <v>0</v>
      </c>
      <c r="J75" s="123">
        <v>0</v>
      </c>
      <c r="K75" s="123">
        <v>8.9851996280000002</v>
      </c>
    </row>
    <row r="76" spans="1:11" ht="15.95" customHeight="1" x14ac:dyDescent="0.2">
      <c r="A76" s="121">
        <v>44834</v>
      </c>
      <c r="B76" s="122" t="s">
        <v>920</v>
      </c>
      <c r="C76" s="123">
        <v>821753.12277396256</v>
      </c>
      <c r="D76" s="123">
        <v>821753.12277396256</v>
      </c>
      <c r="E76" s="123">
        <v>-10554.875260110601</v>
      </c>
      <c r="F76" s="123">
        <v>0</v>
      </c>
      <c r="G76" s="123"/>
      <c r="H76" s="123">
        <v>0</v>
      </c>
      <c r="I76" s="123">
        <v>0</v>
      </c>
      <c r="J76" s="123">
        <v>0</v>
      </c>
      <c r="K76" s="123">
        <v>-10554.875260110601</v>
      </c>
    </row>
    <row r="77" spans="1:11" ht="15.95" customHeight="1" x14ac:dyDescent="0.2">
      <c r="A77" s="121">
        <v>44834</v>
      </c>
      <c r="B77" s="122" t="s">
        <v>962</v>
      </c>
      <c r="C77" s="123">
        <v>320791.28899999999</v>
      </c>
      <c r="D77" s="123">
        <v>320791.28899999999</v>
      </c>
      <c r="E77" s="123">
        <v>-1047.741666187</v>
      </c>
      <c r="F77" s="123">
        <v>0</v>
      </c>
      <c r="G77" s="123"/>
      <c r="H77" s="123">
        <v>0</v>
      </c>
      <c r="I77" s="123">
        <v>0</v>
      </c>
      <c r="J77" s="123">
        <v>0</v>
      </c>
      <c r="K77" s="123">
        <v>-1047.741666187</v>
      </c>
    </row>
    <row r="78" spans="1:11" ht="15.95" customHeight="1" x14ac:dyDescent="0.2">
      <c r="A78" s="121">
        <v>44834</v>
      </c>
      <c r="B78" s="122" t="s">
        <v>921</v>
      </c>
      <c r="C78" s="123">
        <v>173441.7317543994</v>
      </c>
      <c r="D78" s="123">
        <v>173441.7317543994</v>
      </c>
      <c r="E78" s="123">
        <v>5074.1464953959003</v>
      </c>
      <c r="F78" s="123">
        <v>0</v>
      </c>
      <c r="G78" s="123"/>
      <c r="H78" s="123">
        <v>0</v>
      </c>
      <c r="I78" s="123">
        <v>0</v>
      </c>
      <c r="J78" s="123">
        <v>0</v>
      </c>
      <c r="K78" s="123">
        <v>5074.1464953959003</v>
      </c>
    </row>
    <row r="79" spans="1:11" ht="15.95" customHeight="1" x14ac:dyDescent="0.2">
      <c r="A79" s="121">
        <v>44834</v>
      </c>
      <c r="B79" s="122" t="s">
        <v>922</v>
      </c>
      <c r="C79" s="123">
        <v>262412.68516628421</v>
      </c>
      <c r="D79" s="123">
        <v>262412.68516628421</v>
      </c>
      <c r="E79" s="123">
        <v>7788.9230473016996</v>
      </c>
      <c r="F79" s="123">
        <v>0</v>
      </c>
      <c r="G79" s="123"/>
      <c r="H79" s="123">
        <v>0</v>
      </c>
      <c r="I79" s="123">
        <v>0</v>
      </c>
      <c r="J79" s="123">
        <v>0</v>
      </c>
      <c r="K79" s="123">
        <v>7788.9230473016996</v>
      </c>
    </row>
    <row r="80" spans="1:11" ht="15.95" customHeight="1" x14ac:dyDescent="0.2">
      <c r="A80" s="121">
        <v>44834</v>
      </c>
      <c r="B80" s="122" t="s">
        <v>923</v>
      </c>
      <c r="C80" s="123">
        <v>64680.162845334999</v>
      </c>
      <c r="D80" s="123">
        <v>64680.162845334999</v>
      </c>
      <c r="E80" s="123">
        <v>4670.3769877995001</v>
      </c>
      <c r="F80" s="123">
        <v>0</v>
      </c>
      <c r="G80" s="123"/>
      <c r="H80" s="123">
        <v>0</v>
      </c>
      <c r="I80" s="123">
        <v>0</v>
      </c>
      <c r="J80" s="123">
        <v>0</v>
      </c>
      <c r="K80" s="123">
        <v>4670.3769877995001</v>
      </c>
    </row>
    <row r="81" spans="1:11" ht="15.95" customHeight="1" x14ac:dyDescent="0.2">
      <c r="A81" s="121">
        <v>44834</v>
      </c>
      <c r="B81" s="122" t="s">
        <v>924</v>
      </c>
      <c r="C81" s="123">
        <v>262748.7895535744</v>
      </c>
      <c r="D81" s="123">
        <v>262748.7895535744</v>
      </c>
      <c r="E81" s="123">
        <v>33901.334423747103</v>
      </c>
      <c r="F81" s="123">
        <v>0</v>
      </c>
      <c r="G81" s="123"/>
      <c r="H81" s="123">
        <v>0</v>
      </c>
      <c r="I81" s="123">
        <v>0</v>
      </c>
      <c r="J81" s="123">
        <v>0</v>
      </c>
      <c r="K81" s="123">
        <v>33901.334423747103</v>
      </c>
    </row>
    <row r="82" spans="1:11" ht="15.95" customHeight="1" x14ac:dyDescent="0.2">
      <c r="A82" s="121">
        <v>44834</v>
      </c>
      <c r="B82" s="122" t="s">
        <v>925</v>
      </c>
      <c r="C82" s="123">
        <v>195000</v>
      </c>
      <c r="D82" s="123">
        <v>195000</v>
      </c>
      <c r="E82" s="123">
        <v>-1755.5179575097</v>
      </c>
      <c r="F82" s="123">
        <v>0</v>
      </c>
      <c r="G82" s="123"/>
      <c r="H82" s="123">
        <v>0</v>
      </c>
      <c r="I82" s="123">
        <v>0</v>
      </c>
      <c r="J82" s="123">
        <v>0</v>
      </c>
      <c r="K82" s="123">
        <v>-1755.5179575097</v>
      </c>
    </row>
    <row r="83" spans="1:11" ht="15.95" customHeight="1" x14ac:dyDescent="0.2">
      <c r="A83" s="121"/>
      <c r="B83" s="122" t="s">
        <v>800</v>
      </c>
      <c r="C83" s="123">
        <v>3109252.2581591606</v>
      </c>
      <c r="D83" s="123">
        <v>3109252.2581591606</v>
      </c>
      <c r="E83" s="123">
        <v>35433.424280960302</v>
      </c>
      <c r="F83" s="123">
        <v>0</v>
      </c>
      <c r="G83" s="123"/>
      <c r="H83" s="123">
        <v>0</v>
      </c>
      <c r="I83" s="123">
        <v>0</v>
      </c>
      <c r="J83" s="123"/>
      <c r="K83" s="123">
        <v>35433.424280960302</v>
      </c>
    </row>
    <row r="84" spans="1:11" ht="15.95" customHeight="1" x14ac:dyDescent="0.2">
      <c r="A84" s="121"/>
      <c r="B84" s="122" t="s">
        <v>926</v>
      </c>
      <c r="C84" s="123"/>
      <c r="D84" s="123"/>
      <c r="E84" s="123"/>
      <c r="F84" s="123"/>
      <c r="G84" s="123"/>
      <c r="H84" s="123"/>
      <c r="I84" s="123"/>
      <c r="J84" s="123"/>
      <c r="K84" s="123"/>
    </row>
    <row r="85" spans="1:11" ht="15.95" customHeight="1" x14ac:dyDescent="0.2">
      <c r="A85" s="121"/>
      <c r="B85" s="122" t="s">
        <v>927</v>
      </c>
      <c r="C85" s="123"/>
      <c r="D85" s="123"/>
      <c r="E85" s="123"/>
      <c r="F85" s="123"/>
      <c r="G85" s="123"/>
      <c r="H85" s="123"/>
      <c r="I85" s="123"/>
      <c r="J85" s="123"/>
      <c r="K85" s="123"/>
    </row>
    <row r="86" spans="1:11" ht="15.95" customHeight="1" x14ac:dyDescent="0.2">
      <c r="A86" s="121"/>
      <c r="B86" s="122" t="s">
        <v>928</v>
      </c>
      <c r="C86" s="123"/>
      <c r="D86" s="123"/>
      <c r="E86" s="123"/>
      <c r="F86" s="123"/>
      <c r="G86" s="123"/>
      <c r="H86" s="123"/>
      <c r="I86" s="123"/>
      <c r="J86" s="123"/>
      <c r="K86" s="123"/>
    </row>
    <row r="87" spans="1:11" ht="15.95" customHeight="1" x14ac:dyDescent="0.2">
      <c r="A87" s="121"/>
      <c r="B87" s="124" t="s">
        <v>929</v>
      </c>
      <c r="C87" s="125">
        <v>22514212.56640029</v>
      </c>
      <c r="D87" s="125">
        <v>27181182.660882559</v>
      </c>
      <c r="E87" s="125">
        <v>35433.424280960302</v>
      </c>
      <c r="F87" s="125">
        <v>0</v>
      </c>
      <c r="G87" s="125"/>
      <c r="H87" s="125">
        <v>4500772.2373563796</v>
      </c>
      <c r="I87" s="125">
        <v>166197.85712589399</v>
      </c>
      <c r="J87" s="125">
        <v>0</v>
      </c>
      <c r="K87" s="125">
        <v>4702403.5187632348</v>
      </c>
    </row>
    <row r="88" spans="1:11" x14ac:dyDescent="0.2">
      <c r="C88" s="136"/>
      <c r="D88" s="136"/>
      <c r="E88" s="136"/>
      <c r="F88" s="136"/>
      <c r="G88" s="136"/>
      <c r="H88" s="136"/>
      <c r="I88" s="136"/>
      <c r="J88" s="136"/>
      <c r="K88" s="136"/>
    </row>
    <row r="90" spans="1:11" ht="34.5" customHeight="1" x14ac:dyDescent="0.2">
      <c r="A90" s="136" t="s">
        <v>83</v>
      </c>
      <c r="D90" s="135" t="s">
        <v>85</v>
      </c>
      <c r="F90" s="135" t="s">
        <v>84</v>
      </c>
      <c r="G90" s="135"/>
      <c r="I90" s="224" t="s">
        <v>86</v>
      </c>
      <c r="J90" s="224"/>
      <c r="K90" s="224"/>
    </row>
    <row r="91" spans="1:11" ht="27" customHeight="1" x14ac:dyDescent="0.2">
      <c r="A91" s="136" t="s">
        <v>971</v>
      </c>
      <c r="D91" s="77" t="s">
        <v>364</v>
      </c>
      <c r="I91" s="221" t="s">
        <v>365</v>
      </c>
      <c r="J91" s="221"/>
      <c r="K91" s="221"/>
    </row>
  </sheetData>
  <mergeCells count="4">
    <mergeCell ref="A10:K10"/>
    <mergeCell ref="A11:K11"/>
    <mergeCell ref="I90:K90"/>
    <mergeCell ref="I91:K9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" zoomScaleNormal="100" zoomScaleSheetLayoutView="100" workbookViewId="0">
      <selection activeCell="N21" sqref="N21"/>
    </sheetView>
  </sheetViews>
  <sheetFormatPr defaultColWidth="8" defaultRowHeight="12.75" customHeight="1" x14ac:dyDescent="0.2"/>
  <cols>
    <col min="1" max="1" width="6" style="27" hidden="1" customWidth="1"/>
    <col min="2" max="2" width="7.5703125" style="27" customWidth="1"/>
    <col min="3" max="3" width="9.140625" style="27" customWidth="1"/>
    <col min="4" max="4" width="18.7109375" style="27" customWidth="1"/>
    <col min="5" max="7" width="9.140625" style="27" customWidth="1"/>
    <col min="8" max="8" width="12.85546875" style="27" bestFit="1" customWidth="1"/>
    <col min="9" max="9" width="9.140625" style="27" customWidth="1"/>
    <col min="10" max="10" width="13.85546875" style="27" customWidth="1"/>
    <col min="11" max="11" width="10.85546875" style="27" customWidth="1"/>
    <col min="12" max="12" width="16.85546875" style="27" customWidth="1"/>
    <col min="13" max="13" width="10.28515625" style="27" customWidth="1"/>
    <col min="14" max="256" width="9.140625" style="27" customWidth="1"/>
    <col min="257" max="16384" width="8" style="37"/>
  </cols>
  <sheetData>
    <row r="1" spans="2:12" x14ac:dyDescent="0.2">
      <c r="B1" s="26" t="str">
        <f>'[1]2'!A1</f>
        <v xml:space="preserve">Naziv investicionog fonda: </v>
      </c>
      <c r="E1" s="6" t="s">
        <v>970</v>
      </c>
    </row>
    <row r="2" spans="2:12" x14ac:dyDescent="0.2">
      <c r="B2" s="26" t="str">
        <f>'[1]2'!A2</f>
        <v xml:space="preserve">Registarski broj investicionog fonda: </v>
      </c>
    </row>
    <row r="3" spans="2:12" x14ac:dyDescent="0.2">
      <c r="B3" s="26" t="str">
        <f>'[1]2'!A3</f>
        <v>Naziv društva za upravljanje investicionim fondom: Društvo za upravljanje investicionim fondovima Kristal invest A.D. Banja Luka</v>
      </c>
    </row>
    <row r="4" spans="2:12" x14ac:dyDescent="0.2">
      <c r="B4" s="26" t="str">
        <f>'[1]2'!A4</f>
        <v>Matični broj društva za upravljanje investicionim fondom: 01935615</v>
      </c>
    </row>
    <row r="5" spans="2:12" x14ac:dyDescent="0.2">
      <c r="B5" s="26" t="str">
        <f>'[1]2'!A5</f>
        <v>JIB društva za upravljanje investicionim fondom: 4400819920004</v>
      </c>
    </row>
    <row r="6" spans="2:12" x14ac:dyDescent="0.2">
      <c r="B6" s="26" t="str">
        <f>'[1]2'!A6</f>
        <v>JIB zatvorenog investicionog fonda: JP-M-7</v>
      </c>
    </row>
    <row r="9" spans="2:12" x14ac:dyDescent="0.2">
      <c r="B9" s="244" t="s">
        <v>930</v>
      </c>
      <c r="C9" s="244"/>
      <c r="D9" s="244"/>
      <c r="E9" s="244"/>
      <c r="F9" s="244"/>
      <c r="G9" s="244"/>
      <c r="H9" s="244"/>
      <c r="I9" s="244"/>
      <c r="J9" s="244"/>
      <c r="K9" s="244"/>
      <c r="L9" s="244"/>
    </row>
    <row r="10" spans="2:12" x14ac:dyDescent="0.2">
      <c r="B10" s="244" t="s">
        <v>963</v>
      </c>
      <c r="C10" s="244"/>
      <c r="D10" s="244"/>
      <c r="E10" s="244"/>
      <c r="F10" s="244"/>
      <c r="G10" s="244"/>
      <c r="H10" s="244"/>
      <c r="I10" s="244"/>
      <c r="J10" s="244"/>
      <c r="K10" s="244"/>
      <c r="L10" s="244"/>
    </row>
    <row r="12" spans="2:12" x14ac:dyDescent="0.2">
      <c r="B12" s="256" t="s">
        <v>931</v>
      </c>
      <c r="C12" s="256"/>
      <c r="D12" s="256"/>
      <c r="E12" s="256"/>
      <c r="F12" s="256"/>
      <c r="G12" s="256"/>
      <c r="H12" s="256"/>
      <c r="I12" s="256"/>
      <c r="J12" s="256"/>
      <c r="K12" s="256"/>
      <c r="L12" s="256"/>
    </row>
    <row r="14" spans="2:12" ht="40.5" customHeight="1" x14ac:dyDescent="0.2">
      <c r="B14" s="126" t="s">
        <v>932</v>
      </c>
      <c r="C14" s="257" t="s">
        <v>933</v>
      </c>
      <c r="D14" s="258"/>
      <c r="E14" s="257" t="s">
        <v>369</v>
      </c>
      <c r="F14" s="258"/>
      <c r="G14" s="257" t="s">
        <v>934</v>
      </c>
      <c r="H14" s="258"/>
      <c r="I14" s="257" t="s">
        <v>935</v>
      </c>
      <c r="J14" s="258"/>
      <c r="K14" s="257" t="s">
        <v>936</v>
      </c>
      <c r="L14" s="258"/>
    </row>
    <row r="15" spans="2:12" ht="10.5" customHeight="1" x14ac:dyDescent="0.2">
      <c r="B15" s="127">
        <v>1</v>
      </c>
      <c r="C15" s="241">
        <v>2</v>
      </c>
      <c r="D15" s="243"/>
      <c r="E15" s="241">
        <v>3</v>
      </c>
      <c r="F15" s="243"/>
      <c r="G15" s="241">
        <v>4</v>
      </c>
      <c r="H15" s="243"/>
      <c r="I15" s="241">
        <v>5</v>
      </c>
      <c r="J15" s="243"/>
      <c r="K15" s="241">
        <v>6</v>
      </c>
      <c r="L15" s="243"/>
    </row>
    <row r="16" spans="2:12" x14ac:dyDescent="0.2">
      <c r="B16" s="127" t="s">
        <v>345</v>
      </c>
      <c r="C16" s="235"/>
      <c r="D16" s="237"/>
      <c r="E16" s="261"/>
      <c r="F16" s="262"/>
      <c r="G16" s="254"/>
      <c r="H16" s="255"/>
      <c r="I16" s="254"/>
      <c r="J16" s="255"/>
      <c r="K16" s="254"/>
      <c r="L16" s="255"/>
    </row>
    <row r="17" spans="2:19" x14ac:dyDescent="0.2">
      <c r="B17" s="128"/>
      <c r="C17" s="235" t="s">
        <v>804</v>
      </c>
      <c r="D17" s="237"/>
      <c r="E17" s="261"/>
      <c r="F17" s="262"/>
      <c r="G17" s="254"/>
      <c r="H17" s="255"/>
      <c r="I17" s="254"/>
      <c r="J17" s="255"/>
      <c r="K17" s="254"/>
      <c r="L17" s="255"/>
    </row>
    <row r="18" spans="2:19" x14ac:dyDescent="0.2">
      <c r="C18" s="35"/>
      <c r="D18" s="35"/>
      <c r="E18" s="35"/>
      <c r="F18" s="35"/>
      <c r="G18" s="35"/>
      <c r="H18" s="35"/>
      <c r="I18" s="35"/>
      <c r="J18" s="35"/>
      <c r="K18" s="35"/>
      <c r="L18" s="35"/>
    </row>
    <row r="19" spans="2:19" x14ac:dyDescent="0.2">
      <c r="B19" s="256" t="s">
        <v>964</v>
      </c>
      <c r="C19" s="256"/>
      <c r="D19" s="256"/>
      <c r="E19" s="256"/>
      <c r="F19" s="256"/>
      <c r="G19" s="256"/>
      <c r="H19" s="256"/>
      <c r="I19" s="256"/>
      <c r="J19" s="256"/>
      <c r="K19" s="256"/>
      <c r="L19" s="256"/>
    </row>
    <row r="20" spans="2:19" x14ac:dyDescent="0.2"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</row>
    <row r="21" spans="2:19" x14ac:dyDescent="0.2">
      <c r="B21" s="235" t="s">
        <v>937</v>
      </c>
      <c r="C21" s="236"/>
      <c r="D21" s="236"/>
      <c r="E21" s="236"/>
      <c r="F21" s="236"/>
      <c r="G21" s="236"/>
      <c r="H21" s="236"/>
      <c r="I21" s="236"/>
      <c r="J21" s="237"/>
    </row>
    <row r="22" spans="2:19" ht="27.75" customHeight="1" x14ac:dyDescent="0.2">
      <c r="B22" s="126" t="s">
        <v>932</v>
      </c>
      <c r="C22" s="257" t="s">
        <v>933</v>
      </c>
      <c r="D22" s="258"/>
      <c r="E22" s="257" t="s">
        <v>938</v>
      </c>
      <c r="F22" s="258"/>
      <c r="G22" s="257" t="s">
        <v>939</v>
      </c>
      <c r="H22" s="258"/>
      <c r="I22" s="257" t="s">
        <v>940</v>
      </c>
      <c r="J22" s="258"/>
    </row>
    <row r="23" spans="2:19" ht="10.5" customHeight="1" x14ac:dyDescent="0.2">
      <c r="B23" s="127">
        <v>1</v>
      </c>
      <c r="C23" s="241">
        <v>2</v>
      </c>
      <c r="D23" s="243"/>
      <c r="E23" s="241">
        <v>3</v>
      </c>
      <c r="F23" s="243"/>
      <c r="G23" s="241">
        <v>4</v>
      </c>
      <c r="H23" s="243"/>
      <c r="I23" s="241">
        <v>5</v>
      </c>
      <c r="J23" s="243"/>
    </row>
    <row r="24" spans="2:19" x14ac:dyDescent="0.2">
      <c r="B24" s="127" t="s">
        <v>345</v>
      </c>
      <c r="C24" s="235"/>
      <c r="D24" s="237"/>
      <c r="E24" s="261"/>
      <c r="F24" s="262"/>
      <c r="G24" s="235"/>
      <c r="H24" s="237"/>
      <c r="I24" s="254"/>
      <c r="J24" s="255"/>
    </row>
    <row r="25" spans="2:19" x14ac:dyDescent="0.2">
      <c r="B25" s="127"/>
      <c r="C25" s="259" t="s">
        <v>941</v>
      </c>
      <c r="D25" s="260"/>
      <c r="E25" s="261"/>
      <c r="F25" s="262"/>
      <c r="G25" s="235"/>
      <c r="H25" s="237"/>
      <c r="I25" s="254"/>
      <c r="J25" s="255"/>
    </row>
    <row r="26" spans="2:19" x14ac:dyDescent="0.2">
      <c r="B26" s="235" t="s">
        <v>942</v>
      </c>
      <c r="C26" s="236"/>
      <c r="D26" s="236"/>
      <c r="E26" s="236"/>
      <c r="F26" s="236"/>
      <c r="G26" s="236"/>
      <c r="H26" s="236"/>
      <c r="I26" s="236"/>
      <c r="J26" s="237"/>
    </row>
    <row r="27" spans="2:19" ht="24.75" customHeight="1" x14ac:dyDescent="0.2">
      <c r="B27" s="126" t="s">
        <v>932</v>
      </c>
      <c r="C27" s="257" t="s">
        <v>933</v>
      </c>
      <c r="D27" s="258"/>
      <c r="E27" s="257" t="s">
        <v>943</v>
      </c>
      <c r="F27" s="258"/>
      <c r="G27" s="257" t="s">
        <v>944</v>
      </c>
      <c r="H27" s="258"/>
      <c r="I27" s="257" t="s">
        <v>945</v>
      </c>
      <c r="J27" s="258"/>
      <c r="S27" s="134"/>
    </row>
    <row r="28" spans="2:19" x14ac:dyDescent="0.2">
      <c r="B28" s="127" t="s">
        <v>345</v>
      </c>
      <c r="C28" s="235"/>
      <c r="D28" s="237"/>
      <c r="E28" s="254"/>
      <c r="F28" s="255"/>
      <c r="G28" s="241"/>
      <c r="H28" s="243"/>
      <c r="I28" s="254"/>
      <c r="J28" s="255"/>
    </row>
    <row r="29" spans="2:19" x14ac:dyDescent="0.2">
      <c r="B29" s="127"/>
      <c r="C29" s="259" t="s">
        <v>946</v>
      </c>
      <c r="D29" s="260"/>
      <c r="E29" s="254"/>
      <c r="F29" s="255"/>
      <c r="G29" s="241"/>
      <c r="H29" s="243"/>
      <c r="I29" s="254"/>
      <c r="J29" s="255"/>
    </row>
    <row r="30" spans="2:19" x14ac:dyDescent="0.2">
      <c r="B30" s="235" t="s">
        <v>947</v>
      </c>
      <c r="C30" s="236"/>
      <c r="D30" s="237"/>
      <c r="E30" s="254"/>
      <c r="F30" s="255"/>
      <c r="G30" s="241"/>
      <c r="H30" s="243"/>
      <c r="I30" s="254"/>
      <c r="J30" s="255"/>
    </row>
    <row r="31" spans="2:19" ht="27" customHeight="1" x14ac:dyDescent="0.2"/>
    <row r="32" spans="2:19" x14ac:dyDescent="0.2">
      <c r="B32" s="256" t="s">
        <v>965</v>
      </c>
      <c r="C32" s="256"/>
      <c r="D32" s="256"/>
      <c r="E32" s="256"/>
      <c r="F32" s="256"/>
      <c r="G32" s="256"/>
      <c r="H32" s="256"/>
      <c r="I32" s="256"/>
      <c r="J32" s="256"/>
      <c r="K32" s="256"/>
    </row>
    <row r="34" spans="2:12" ht="21" customHeight="1" x14ac:dyDescent="0.2">
      <c r="B34" s="245" t="s">
        <v>948</v>
      </c>
      <c r="C34" s="246"/>
      <c r="D34" s="246"/>
      <c r="E34" s="247"/>
      <c r="F34" s="245" t="s">
        <v>949</v>
      </c>
      <c r="G34" s="246"/>
      <c r="H34" s="247"/>
      <c r="I34" s="245" t="s">
        <v>950</v>
      </c>
      <c r="J34" s="246"/>
      <c r="K34" s="247"/>
    </row>
    <row r="35" spans="2:12" x14ac:dyDescent="0.2">
      <c r="B35" s="248"/>
      <c r="C35" s="249"/>
      <c r="D35" s="249"/>
      <c r="E35" s="250"/>
      <c r="F35" s="251"/>
      <c r="G35" s="252"/>
      <c r="H35" s="253"/>
      <c r="I35" s="235"/>
      <c r="J35" s="236"/>
      <c r="K35" s="237"/>
    </row>
    <row r="36" spans="2:12" x14ac:dyDescent="0.2">
      <c r="B36" s="235" t="s">
        <v>951</v>
      </c>
      <c r="C36" s="236"/>
      <c r="D36" s="236"/>
      <c r="E36" s="237"/>
      <c r="F36" s="238">
        <f>'4'!E25</f>
        <v>433281</v>
      </c>
      <c r="G36" s="239"/>
      <c r="H36" s="240"/>
      <c r="I36" s="241" t="s">
        <v>952</v>
      </c>
      <c r="J36" s="242"/>
      <c r="K36" s="243"/>
    </row>
    <row r="37" spans="2:12" x14ac:dyDescent="0.2">
      <c r="B37" s="93"/>
      <c r="C37" s="93"/>
      <c r="D37" s="93" t="s">
        <v>804</v>
      </c>
      <c r="E37" s="93"/>
      <c r="F37" s="132"/>
      <c r="G37" s="132"/>
      <c r="H37" s="158">
        <f>SUM(F35:F36)</f>
        <v>433281</v>
      </c>
      <c r="I37" s="93"/>
      <c r="J37" s="93"/>
      <c r="K37" s="93"/>
      <c r="L37" s="93"/>
    </row>
    <row r="38" spans="2:12" x14ac:dyDescent="0.2"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</row>
    <row r="39" spans="2:12" ht="31.5" customHeight="1" x14ac:dyDescent="0.2">
      <c r="B39" s="93" t="s">
        <v>83</v>
      </c>
      <c r="C39" s="93"/>
      <c r="D39" s="93"/>
      <c r="E39" s="93"/>
      <c r="F39" s="244" t="s">
        <v>85</v>
      </c>
      <c r="G39" s="244"/>
      <c r="H39" s="93"/>
      <c r="I39" s="93" t="s">
        <v>84</v>
      </c>
      <c r="J39" s="220" t="s">
        <v>86</v>
      </c>
      <c r="K39" s="220"/>
      <c r="L39" s="220"/>
    </row>
    <row r="40" spans="2:12" ht="36" customHeight="1" x14ac:dyDescent="0.2">
      <c r="B40" s="93" t="s">
        <v>971</v>
      </c>
      <c r="C40" s="93"/>
      <c r="D40" s="93"/>
      <c r="E40" s="93"/>
      <c r="F40" s="222" t="s">
        <v>364</v>
      </c>
      <c r="G40" s="222"/>
      <c r="H40" s="93"/>
      <c r="I40" s="93"/>
      <c r="J40" s="222" t="s">
        <v>365</v>
      </c>
      <c r="K40" s="222"/>
      <c r="L40" s="222"/>
    </row>
    <row r="41" spans="2:12" x14ac:dyDescent="0.2"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</row>
    <row r="42" spans="2:12" x14ac:dyDescent="0.2"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</row>
    <row r="43" spans="2:12" x14ac:dyDescent="0.2"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</row>
    <row r="44" spans="2:12" x14ac:dyDescent="0.2"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</row>
    <row r="45" spans="2:12" x14ac:dyDescent="0.2">
      <c r="B45" s="93"/>
      <c r="C45" s="93"/>
      <c r="D45" s="93"/>
      <c r="E45" s="93"/>
      <c r="F45" s="129"/>
      <c r="G45" s="129"/>
      <c r="H45" s="129"/>
      <c r="I45" s="35"/>
      <c r="J45" s="35"/>
      <c r="K45" s="35"/>
    </row>
    <row r="46" spans="2:12" x14ac:dyDescent="0.2">
      <c r="C46" s="130"/>
    </row>
    <row r="48" spans="2:12" x14ac:dyDescent="0.2">
      <c r="C48" s="188"/>
      <c r="D48" s="188"/>
      <c r="E48" s="188"/>
      <c r="F48" s="188"/>
    </row>
    <row r="49" spans="3:6" x14ac:dyDescent="0.2">
      <c r="C49" s="188"/>
      <c r="D49" s="188"/>
      <c r="E49" s="188"/>
      <c r="F49" s="188"/>
    </row>
    <row r="50" spans="3:6" x14ac:dyDescent="0.2">
      <c r="C50" s="188"/>
      <c r="D50" s="188"/>
      <c r="E50" s="188"/>
      <c r="F50" s="188"/>
    </row>
    <row r="82" spans="10:12" x14ac:dyDescent="0.2">
      <c r="J82" s="131"/>
      <c r="K82" s="131"/>
    </row>
    <row r="83" spans="10:12" x14ac:dyDescent="0.2">
      <c r="J83" s="131"/>
      <c r="K83" s="131"/>
    </row>
    <row r="84" spans="10:12" x14ac:dyDescent="0.2">
      <c r="L84" s="131"/>
    </row>
    <row r="85" spans="10:12" x14ac:dyDescent="0.2">
      <c r="L85" s="131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opLeftCell="A72" workbookViewId="0">
      <selection activeCell="E20" sqref="E20"/>
    </sheetView>
  </sheetViews>
  <sheetFormatPr defaultRowHeight="15" x14ac:dyDescent="0.25"/>
  <cols>
    <col min="1" max="1" width="14.140625" style="21" customWidth="1"/>
    <col min="2" max="2" width="54.140625" style="154" customWidth="1"/>
    <col min="3" max="4" width="9.140625" style="21"/>
    <col min="5" max="5" width="13.7109375" style="18" bestFit="1" customWidth="1"/>
    <col min="6" max="6" width="10.140625" style="21" customWidth="1"/>
    <col min="7" max="16384" width="9.140625" style="21"/>
  </cols>
  <sheetData>
    <row r="1" spans="1:6" ht="39" x14ac:dyDescent="0.25">
      <c r="A1" s="139" t="s">
        <v>87</v>
      </c>
      <c r="B1" s="6" t="s">
        <v>970</v>
      </c>
      <c r="C1" s="142"/>
      <c r="D1" s="1"/>
      <c r="E1" s="6"/>
    </row>
    <row r="2" spans="1:6" x14ac:dyDescent="0.25">
      <c r="A2" s="1" t="s">
        <v>88</v>
      </c>
      <c r="B2" s="1"/>
      <c r="C2" s="142"/>
      <c r="D2" s="1"/>
      <c r="E2" s="6"/>
    </row>
    <row r="3" spans="1:6" x14ac:dyDescent="0.25">
      <c r="A3" s="1" t="s">
        <v>89</v>
      </c>
      <c r="B3" s="1"/>
      <c r="C3" s="142"/>
      <c r="D3" s="1"/>
      <c r="E3" s="6"/>
    </row>
    <row r="4" spans="1:6" x14ac:dyDescent="0.25">
      <c r="A4" s="1" t="s">
        <v>90</v>
      </c>
      <c r="B4" s="1"/>
      <c r="C4" s="142"/>
      <c r="D4" s="1"/>
      <c r="E4" s="6"/>
    </row>
    <row r="5" spans="1:6" x14ac:dyDescent="0.25">
      <c r="A5" s="1" t="s">
        <v>91</v>
      </c>
      <c r="B5" s="1"/>
      <c r="C5" s="142"/>
      <c r="D5" s="1"/>
      <c r="E5" s="6"/>
    </row>
    <row r="6" spans="1:6" x14ac:dyDescent="0.25">
      <c r="A6" s="1" t="s">
        <v>338</v>
      </c>
      <c r="B6" s="1"/>
      <c r="C6" s="142"/>
      <c r="D6" s="1"/>
      <c r="E6" s="6"/>
    </row>
    <row r="7" spans="1:6" x14ac:dyDescent="0.25">
      <c r="A7" s="142"/>
      <c r="B7" s="1"/>
      <c r="C7" s="1"/>
      <c r="D7" s="1"/>
      <c r="E7" s="6"/>
    </row>
    <row r="8" spans="1:6" x14ac:dyDescent="0.25">
      <c r="A8" s="142"/>
      <c r="B8" s="142" t="s">
        <v>98</v>
      </c>
      <c r="C8" s="3"/>
      <c r="D8" s="1"/>
      <c r="E8" s="6"/>
    </row>
    <row r="9" spans="1:6" x14ac:dyDescent="0.25">
      <c r="A9" s="142"/>
      <c r="B9" s="142" t="s">
        <v>95</v>
      </c>
      <c r="C9" s="3"/>
      <c r="D9" s="1"/>
      <c r="E9" s="6"/>
    </row>
    <row r="10" spans="1:6" x14ac:dyDescent="0.25">
      <c r="A10" s="142"/>
      <c r="B10" s="142" t="s">
        <v>967</v>
      </c>
      <c r="C10" s="1"/>
      <c r="D10" s="1" t="s">
        <v>79</v>
      </c>
      <c r="E10" s="6"/>
    </row>
    <row r="12" spans="1:6" ht="30" x14ac:dyDescent="0.25">
      <c r="A12" s="25" t="s">
        <v>168</v>
      </c>
      <c r="B12" s="25" t="s">
        <v>167</v>
      </c>
      <c r="C12" s="22" t="s">
        <v>169</v>
      </c>
      <c r="D12" s="25" t="s">
        <v>170</v>
      </c>
      <c r="E12" s="13" t="s">
        <v>81</v>
      </c>
      <c r="F12" s="25" t="s">
        <v>82</v>
      </c>
    </row>
    <row r="13" spans="1:6" x14ac:dyDescent="0.25">
      <c r="A13" s="23">
        <v>1</v>
      </c>
      <c r="B13" s="151">
        <v>2</v>
      </c>
      <c r="C13" s="22">
        <v>3</v>
      </c>
      <c r="D13" s="22">
        <v>4</v>
      </c>
      <c r="E13" s="12">
        <v>5</v>
      </c>
      <c r="F13" s="22">
        <v>6</v>
      </c>
    </row>
    <row r="14" spans="1:6" x14ac:dyDescent="0.25">
      <c r="A14" s="23"/>
      <c r="B14" s="152" t="s">
        <v>171</v>
      </c>
      <c r="C14" s="22"/>
      <c r="D14" s="22"/>
      <c r="E14" s="12"/>
      <c r="F14" s="22"/>
    </row>
    <row r="15" spans="1:6" x14ac:dyDescent="0.25">
      <c r="A15" s="23">
        <v>70</v>
      </c>
      <c r="B15" s="152" t="s">
        <v>172</v>
      </c>
      <c r="C15" s="22"/>
      <c r="D15" s="24">
        <v>201</v>
      </c>
      <c r="E15" s="133">
        <f>E16+E17+E18+E19</f>
        <v>2440787</v>
      </c>
      <c r="F15" s="133">
        <f>F16+F17+F18+F19</f>
        <v>370888</v>
      </c>
    </row>
    <row r="16" spans="1:6" x14ac:dyDescent="0.25">
      <c r="A16" s="23">
        <v>700</v>
      </c>
      <c r="B16" s="152" t="s">
        <v>173</v>
      </c>
      <c r="C16" s="22"/>
      <c r="D16" s="24">
        <v>202</v>
      </c>
      <c r="E16" s="133">
        <v>2345884</v>
      </c>
      <c r="F16" s="19">
        <v>255730</v>
      </c>
    </row>
    <row r="17" spans="1:6" x14ac:dyDescent="0.25">
      <c r="A17" s="23">
        <v>701</v>
      </c>
      <c r="B17" s="152" t="s">
        <v>174</v>
      </c>
      <c r="C17" s="22"/>
      <c r="D17" s="24">
        <v>203</v>
      </c>
      <c r="E17" s="133">
        <v>60228</v>
      </c>
      <c r="F17" s="19">
        <v>30246</v>
      </c>
    </row>
    <row r="18" spans="1:6" ht="30" x14ac:dyDescent="0.25">
      <c r="A18" s="23">
        <v>702</v>
      </c>
      <c r="B18" s="152" t="s">
        <v>175</v>
      </c>
      <c r="C18" s="22"/>
      <c r="D18" s="24">
        <v>204</v>
      </c>
      <c r="E18" s="133">
        <v>34675</v>
      </c>
      <c r="F18" s="19">
        <v>49729</v>
      </c>
    </row>
    <row r="19" spans="1:6" x14ac:dyDescent="0.25">
      <c r="A19" s="23">
        <v>709</v>
      </c>
      <c r="B19" s="152" t="s">
        <v>176</v>
      </c>
      <c r="C19" s="22"/>
      <c r="D19" s="24">
        <v>205</v>
      </c>
      <c r="E19" s="133"/>
      <c r="F19" s="19">
        <v>35183</v>
      </c>
    </row>
    <row r="20" spans="1:6" x14ac:dyDescent="0.25">
      <c r="A20" s="23">
        <v>71</v>
      </c>
      <c r="B20" s="152" t="s">
        <v>177</v>
      </c>
      <c r="C20" s="22"/>
      <c r="D20" s="24">
        <v>206</v>
      </c>
      <c r="E20" s="133">
        <f>E21+E25</f>
        <v>1433</v>
      </c>
      <c r="F20" s="19">
        <f>F21+F24</f>
        <v>337203</v>
      </c>
    </row>
    <row r="21" spans="1:6" ht="30" x14ac:dyDescent="0.25">
      <c r="A21" s="23">
        <v>710</v>
      </c>
      <c r="B21" s="152" t="s">
        <v>313</v>
      </c>
      <c r="C21" s="22"/>
      <c r="D21" s="24">
        <v>207</v>
      </c>
      <c r="E21" s="133">
        <v>879</v>
      </c>
      <c r="F21" s="19">
        <v>336522</v>
      </c>
    </row>
    <row r="22" spans="1:6" ht="30" x14ac:dyDescent="0.25">
      <c r="A22" s="23">
        <v>711</v>
      </c>
      <c r="B22" s="152" t="s">
        <v>314</v>
      </c>
      <c r="C22" s="22"/>
      <c r="D22" s="24">
        <v>208</v>
      </c>
      <c r="E22" s="133"/>
      <c r="F22" s="19"/>
    </row>
    <row r="23" spans="1:6" ht="30" x14ac:dyDescent="0.25">
      <c r="A23" s="23">
        <v>712</v>
      </c>
      <c r="B23" s="152" t="s">
        <v>315</v>
      </c>
      <c r="C23" s="22"/>
      <c r="D23" s="24">
        <v>209</v>
      </c>
      <c r="E23" s="133"/>
      <c r="F23" s="19"/>
    </row>
    <row r="24" spans="1:6" x14ac:dyDescent="0.25">
      <c r="A24" s="23">
        <v>713</v>
      </c>
      <c r="B24" s="152" t="s">
        <v>178</v>
      </c>
      <c r="C24" s="22"/>
      <c r="D24" s="24">
        <v>210</v>
      </c>
      <c r="E24" s="133"/>
      <c r="F24" s="19">
        <v>681</v>
      </c>
    </row>
    <row r="25" spans="1:6" x14ac:dyDescent="0.25">
      <c r="A25" s="23">
        <v>719</v>
      </c>
      <c r="B25" s="152" t="s">
        <v>179</v>
      </c>
      <c r="C25" s="22"/>
      <c r="D25" s="24">
        <v>211</v>
      </c>
      <c r="E25" s="133">
        <v>554</v>
      </c>
      <c r="F25" s="19"/>
    </row>
    <row r="26" spans="1:6" x14ac:dyDescent="0.25">
      <c r="A26" s="23">
        <v>60</v>
      </c>
      <c r="B26" s="152" t="s">
        <v>180</v>
      </c>
      <c r="C26" s="22"/>
      <c r="D26" s="24">
        <v>212</v>
      </c>
      <c r="E26" s="133">
        <f>E27+E28</f>
        <v>759137</v>
      </c>
      <c r="F26" s="133">
        <f>F27+F28</f>
        <v>416392</v>
      </c>
    </row>
    <row r="27" spans="1:6" x14ac:dyDescent="0.25">
      <c r="A27" s="23">
        <v>600</v>
      </c>
      <c r="B27" s="152" t="s">
        <v>181</v>
      </c>
      <c r="C27" s="22"/>
      <c r="D27" s="24">
        <v>213</v>
      </c>
      <c r="E27" s="133">
        <v>758520</v>
      </c>
      <c r="F27" s="19">
        <v>398161</v>
      </c>
    </row>
    <row r="28" spans="1:6" x14ac:dyDescent="0.25">
      <c r="A28" s="23">
        <v>601</v>
      </c>
      <c r="B28" s="152" t="s">
        <v>182</v>
      </c>
      <c r="C28" s="22"/>
      <c r="D28" s="24">
        <v>214</v>
      </c>
      <c r="E28" s="133">
        <v>617</v>
      </c>
      <c r="F28" s="19">
        <v>18231</v>
      </c>
    </row>
    <row r="29" spans="1:6" x14ac:dyDescent="0.25">
      <c r="A29" s="23">
        <v>603</v>
      </c>
      <c r="B29" s="152" t="s">
        <v>183</v>
      </c>
      <c r="C29" s="22"/>
      <c r="D29" s="24">
        <v>215</v>
      </c>
      <c r="E29" s="133"/>
      <c r="F29" s="19"/>
    </row>
    <row r="30" spans="1:6" x14ac:dyDescent="0.25">
      <c r="A30" s="23">
        <v>605</v>
      </c>
      <c r="B30" s="152" t="s">
        <v>184</v>
      </c>
      <c r="C30" s="22"/>
      <c r="D30" s="24">
        <v>216</v>
      </c>
      <c r="E30" s="133"/>
      <c r="F30" s="19"/>
    </row>
    <row r="31" spans="1:6" x14ac:dyDescent="0.25">
      <c r="A31" s="23">
        <v>607</v>
      </c>
      <c r="B31" s="152" t="s">
        <v>185</v>
      </c>
      <c r="C31" s="22"/>
      <c r="D31" s="24">
        <v>217</v>
      </c>
      <c r="E31" s="133"/>
      <c r="F31" s="19"/>
    </row>
    <row r="32" spans="1:6" x14ac:dyDescent="0.25">
      <c r="A32" s="23" t="s">
        <v>31</v>
      </c>
      <c r="B32" s="152" t="s">
        <v>186</v>
      </c>
      <c r="C32" s="22"/>
      <c r="D32" s="24">
        <v>218</v>
      </c>
      <c r="E32" s="133"/>
      <c r="F32" s="19"/>
    </row>
    <row r="33" spans="1:6" x14ac:dyDescent="0.25">
      <c r="A33" s="23">
        <v>61</v>
      </c>
      <c r="B33" s="152" t="s">
        <v>187</v>
      </c>
      <c r="C33" s="22"/>
      <c r="D33" s="24">
        <v>219</v>
      </c>
      <c r="E33" s="133">
        <f>E34+E38</f>
        <v>20554</v>
      </c>
      <c r="F33" s="19">
        <f>F37</f>
        <v>2163</v>
      </c>
    </row>
    <row r="34" spans="1:6" ht="30" x14ac:dyDescent="0.25">
      <c r="A34" s="23">
        <v>610</v>
      </c>
      <c r="B34" s="152" t="s">
        <v>316</v>
      </c>
      <c r="C34" s="22"/>
      <c r="D34" s="24">
        <v>220</v>
      </c>
      <c r="E34" s="133">
        <v>18814</v>
      </c>
      <c r="F34" s="19"/>
    </row>
    <row r="35" spans="1:6" ht="30" x14ac:dyDescent="0.25">
      <c r="A35" s="23">
        <v>611</v>
      </c>
      <c r="B35" s="152" t="s">
        <v>317</v>
      </c>
      <c r="C35" s="22"/>
      <c r="D35" s="24">
        <v>221</v>
      </c>
      <c r="E35" s="133"/>
      <c r="F35" s="19"/>
    </row>
    <row r="36" spans="1:6" ht="30" x14ac:dyDescent="0.25">
      <c r="A36" s="23">
        <v>612</v>
      </c>
      <c r="B36" s="152" t="s">
        <v>318</v>
      </c>
      <c r="C36" s="22"/>
      <c r="D36" s="24">
        <v>222</v>
      </c>
      <c r="E36" s="133"/>
      <c r="F36" s="19"/>
    </row>
    <row r="37" spans="1:6" x14ac:dyDescent="0.25">
      <c r="A37" s="23">
        <v>613</v>
      </c>
      <c r="B37" s="152" t="s">
        <v>188</v>
      </c>
      <c r="C37" s="22"/>
      <c r="D37" s="24">
        <v>223</v>
      </c>
      <c r="E37" s="133"/>
      <c r="F37" s="19">
        <v>2163</v>
      </c>
    </row>
    <row r="38" spans="1:6" x14ac:dyDescent="0.25">
      <c r="A38" s="23">
        <v>619</v>
      </c>
      <c r="B38" s="152" t="s">
        <v>189</v>
      </c>
      <c r="C38" s="22"/>
      <c r="D38" s="24">
        <v>224</v>
      </c>
      <c r="E38" s="133">
        <v>1740</v>
      </c>
      <c r="F38" s="19"/>
    </row>
    <row r="39" spans="1:6" x14ac:dyDescent="0.25">
      <c r="A39" s="23"/>
      <c r="B39" s="152" t="s">
        <v>190</v>
      </c>
      <c r="C39" s="22"/>
      <c r="D39" s="24">
        <v>225</v>
      </c>
      <c r="E39" s="133"/>
      <c r="F39" s="19"/>
    </row>
    <row r="40" spans="1:6" x14ac:dyDescent="0.25">
      <c r="A40" s="23">
        <v>739</v>
      </c>
      <c r="B40" s="152" t="s">
        <v>191</v>
      </c>
      <c r="C40" s="22"/>
      <c r="D40" s="24">
        <v>226</v>
      </c>
      <c r="E40" s="133"/>
      <c r="F40" s="19"/>
    </row>
    <row r="41" spans="1:6" x14ac:dyDescent="0.25">
      <c r="A41" s="23"/>
      <c r="B41" s="152" t="s">
        <v>192</v>
      </c>
      <c r="C41" s="22"/>
      <c r="D41" s="24">
        <v>227</v>
      </c>
      <c r="E41" s="133"/>
      <c r="F41" s="19"/>
    </row>
    <row r="42" spans="1:6" x14ac:dyDescent="0.25">
      <c r="A42" s="23">
        <v>630</v>
      </c>
      <c r="B42" s="152" t="s">
        <v>193</v>
      </c>
      <c r="C42" s="22"/>
      <c r="D42" s="24">
        <v>228</v>
      </c>
      <c r="E42" s="133"/>
      <c r="F42" s="19"/>
    </row>
    <row r="43" spans="1:6" x14ac:dyDescent="0.25">
      <c r="A43" s="23">
        <v>631</v>
      </c>
      <c r="B43" s="152" t="s">
        <v>194</v>
      </c>
      <c r="C43" s="22"/>
      <c r="D43" s="24">
        <v>229</v>
      </c>
      <c r="E43" s="133"/>
      <c r="F43" s="19"/>
    </row>
    <row r="44" spans="1:6" x14ac:dyDescent="0.25">
      <c r="A44" s="23"/>
      <c r="B44" s="152" t="s">
        <v>195</v>
      </c>
      <c r="C44" s="22"/>
      <c r="D44" s="24"/>
      <c r="E44" s="133"/>
      <c r="F44" s="19"/>
    </row>
    <row r="45" spans="1:6" x14ac:dyDescent="0.25">
      <c r="A45" s="23"/>
      <c r="B45" s="152" t="s">
        <v>196</v>
      </c>
      <c r="C45" s="22"/>
      <c r="D45" s="24">
        <v>230</v>
      </c>
      <c r="E45" s="133">
        <f>E15+E20-E26-E33</f>
        <v>1662529</v>
      </c>
      <c r="F45" s="133">
        <f>F15+F20-F26-F33</f>
        <v>289536</v>
      </c>
    </row>
    <row r="46" spans="1:6" x14ac:dyDescent="0.25">
      <c r="A46" s="23"/>
      <c r="B46" s="152" t="s">
        <v>337</v>
      </c>
      <c r="C46" s="22"/>
      <c r="D46" s="24">
        <v>231</v>
      </c>
      <c r="E46" s="133"/>
      <c r="F46" s="19"/>
    </row>
    <row r="47" spans="1:6" x14ac:dyDescent="0.25">
      <c r="A47" s="23"/>
      <c r="B47" s="152" t="s">
        <v>197</v>
      </c>
      <c r="C47" s="22"/>
      <c r="D47" s="24"/>
      <c r="E47" s="133"/>
      <c r="F47" s="19"/>
    </row>
    <row r="48" spans="1:6" x14ac:dyDescent="0.25">
      <c r="A48" s="23"/>
      <c r="B48" s="152" t="s">
        <v>198</v>
      </c>
      <c r="C48" s="22"/>
      <c r="D48" s="24">
        <v>232</v>
      </c>
      <c r="E48" s="133">
        <f>E49+E51+E53</f>
        <v>11947658</v>
      </c>
      <c r="F48" s="19">
        <f>F49+F51</f>
        <v>3234733</v>
      </c>
    </row>
    <row r="49" spans="1:6" ht="45" x14ac:dyDescent="0.25">
      <c r="A49" s="23" t="s">
        <v>32</v>
      </c>
      <c r="B49" s="152" t="s">
        <v>199</v>
      </c>
      <c r="C49" s="22"/>
      <c r="D49" s="24" t="s">
        <v>38</v>
      </c>
      <c r="E49" s="133">
        <v>11498782</v>
      </c>
      <c r="F49" s="19">
        <v>3077532</v>
      </c>
    </row>
    <row r="50" spans="1:6" ht="45" x14ac:dyDescent="0.25">
      <c r="A50" s="23" t="s">
        <v>33</v>
      </c>
      <c r="B50" s="152" t="s">
        <v>200</v>
      </c>
      <c r="C50" s="22"/>
      <c r="D50" s="24" t="s">
        <v>39</v>
      </c>
      <c r="E50" s="133"/>
      <c r="F50" s="19"/>
    </row>
    <row r="51" spans="1:6" x14ac:dyDescent="0.25">
      <c r="A51" s="23">
        <v>722</v>
      </c>
      <c r="B51" s="152" t="s">
        <v>201</v>
      </c>
      <c r="C51" s="22"/>
      <c r="D51" s="24">
        <v>235</v>
      </c>
      <c r="E51" s="133">
        <v>448876</v>
      </c>
      <c r="F51" s="153">
        <v>157201</v>
      </c>
    </row>
    <row r="52" spans="1:6" x14ac:dyDescent="0.25">
      <c r="A52" s="23">
        <v>723</v>
      </c>
      <c r="B52" s="152" t="s">
        <v>202</v>
      </c>
      <c r="C52" s="22"/>
      <c r="D52" s="24">
        <v>236</v>
      </c>
      <c r="E52" s="133"/>
      <c r="F52" s="19"/>
    </row>
    <row r="53" spans="1:6" ht="30" x14ac:dyDescent="0.25">
      <c r="A53" s="23" t="s">
        <v>34</v>
      </c>
      <c r="B53" s="152" t="s">
        <v>203</v>
      </c>
      <c r="C53" s="22"/>
      <c r="D53" s="24">
        <v>237</v>
      </c>
      <c r="E53" s="19"/>
      <c r="F53" s="19"/>
    </row>
    <row r="54" spans="1:6" x14ac:dyDescent="0.25">
      <c r="A54" s="23">
        <v>729</v>
      </c>
      <c r="B54" s="152" t="s">
        <v>204</v>
      </c>
      <c r="C54" s="22"/>
      <c r="D54" s="24">
        <v>238</v>
      </c>
      <c r="E54" s="133"/>
      <c r="F54" s="19"/>
    </row>
    <row r="55" spans="1:6" x14ac:dyDescent="0.25">
      <c r="A55" s="23"/>
      <c r="B55" s="152" t="s">
        <v>205</v>
      </c>
      <c r="C55" s="22"/>
      <c r="D55" s="24">
        <v>239</v>
      </c>
      <c r="E55" s="133">
        <f>E56+E58+E60</f>
        <v>7316289</v>
      </c>
      <c r="F55" s="19">
        <f>F56+F58</f>
        <v>3392930</v>
      </c>
    </row>
    <row r="56" spans="1:6" ht="45" x14ac:dyDescent="0.25">
      <c r="A56" s="23" t="s">
        <v>35</v>
      </c>
      <c r="B56" s="152" t="s">
        <v>206</v>
      </c>
      <c r="C56" s="22"/>
      <c r="D56" s="24" t="s">
        <v>40</v>
      </c>
      <c r="E56" s="133">
        <v>6998010</v>
      </c>
      <c r="F56" s="19">
        <v>3252845</v>
      </c>
    </row>
    <row r="57" spans="1:6" ht="45" x14ac:dyDescent="0.25">
      <c r="A57" s="23" t="s">
        <v>36</v>
      </c>
      <c r="B57" s="152" t="s">
        <v>207</v>
      </c>
      <c r="C57" s="22"/>
      <c r="D57" s="24" t="s">
        <v>41</v>
      </c>
      <c r="E57" s="133"/>
      <c r="F57" s="19"/>
    </row>
    <row r="58" spans="1:6" x14ac:dyDescent="0.25">
      <c r="A58" s="23">
        <v>622</v>
      </c>
      <c r="B58" s="152" t="s">
        <v>208</v>
      </c>
      <c r="C58" s="22"/>
      <c r="D58" s="24">
        <v>242</v>
      </c>
      <c r="E58" s="133">
        <v>318279</v>
      </c>
      <c r="F58" s="19">
        <v>140085</v>
      </c>
    </row>
    <row r="59" spans="1:6" x14ac:dyDescent="0.25">
      <c r="A59" s="23">
        <v>623</v>
      </c>
      <c r="B59" s="152" t="s">
        <v>209</v>
      </c>
      <c r="C59" s="22"/>
      <c r="D59" s="24">
        <v>243</v>
      </c>
      <c r="E59" s="133"/>
      <c r="F59" s="19"/>
    </row>
    <row r="60" spans="1:6" ht="30" x14ac:dyDescent="0.25">
      <c r="A60" s="23" t="s">
        <v>37</v>
      </c>
      <c r="B60" s="152" t="s">
        <v>333</v>
      </c>
      <c r="C60" s="22"/>
      <c r="D60" s="24">
        <v>244</v>
      </c>
      <c r="E60" s="19"/>
      <c r="F60" s="19"/>
    </row>
    <row r="61" spans="1:6" ht="30" x14ac:dyDescent="0.25">
      <c r="A61" s="23">
        <v>628</v>
      </c>
      <c r="B61" s="152" t="s">
        <v>334</v>
      </c>
      <c r="C61" s="22"/>
      <c r="D61" s="24">
        <v>245</v>
      </c>
      <c r="E61" s="133"/>
      <c r="F61" s="19"/>
    </row>
    <row r="62" spans="1:6" x14ac:dyDescent="0.25">
      <c r="A62" s="23">
        <v>629</v>
      </c>
      <c r="B62" s="152" t="s">
        <v>210</v>
      </c>
      <c r="C62" s="22"/>
      <c r="D62" s="24">
        <v>246</v>
      </c>
      <c r="E62" s="133"/>
      <c r="F62" s="19"/>
    </row>
    <row r="63" spans="1:6" ht="30" x14ac:dyDescent="0.25">
      <c r="A63" s="23"/>
      <c r="B63" s="152" t="s">
        <v>335</v>
      </c>
      <c r="C63" s="22"/>
      <c r="D63" s="24"/>
      <c r="E63" s="133"/>
      <c r="F63" s="19"/>
    </row>
    <row r="64" spans="1:6" x14ac:dyDescent="0.25">
      <c r="A64" s="23"/>
      <c r="B64" s="152" t="s">
        <v>211</v>
      </c>
      <c r="C64" s="22"/>
      <c r="D64" s="24">
        <v>247</v>
      </c>
      <c r="E64" s="133">
        <f>E48-E55</f>
        <v>4631369</v>
      </c>
      <c r="F64" s="133"/>
    </row>
    <row r="65" spans="1:6" x14ac:dyDescent="0.25">
      <c r="A65" s="23"/>
      <c r="B65" s="152" t="s">
        <v>212</v>
      </c>
      <c r="C65" s="22"/>
      <c r="D65" s="24">
        <v>248</v>
      </c>
      <c r="E65" s="133"/>
      <c r="F65" s="19">
        <f>F55-F48</f>
        <v>158197</v>
      </c>
    </row>
    <row r="66" spans="1:6" x14ac:dyDescent="0.25">
      <c r="A66" s="23"/>
      <c r="B66" s="152" t="s">
        <v>319</v>
      </c>
      <c r="C66" s="22"/>
      <c r="D66" s="24"/>
      <c r="E66" s="133"/>
      <c r="F66" s="19"/>
    </row>
    <row r="67" spans="1:6" x14ac:dyDescent="0.25">
      <c r="A67" s="23"/>
      <c r="B67" s="152" t="s">
        <v>213</v>
      </c>
      <c r="C67" s="22"/>
      <c r="D67" s="24">
        <v>249</v>
      </c>
      <c r="E67" s="133">
        <f>E45+E64</f>
        <v>6293898</v>
      </c>
      <c r="F67" s="133">
        <f>F45-F65</f>
        <v>131339</v>
      </c>
    </row>
    <row r="68" spans="1:6" x14ac:dyDescent="0.25">
      <c r="A68" s="23"/>
      <c r="B68" s="152" t="s">
        <v>214</v>
      </c>
      <c r="C68" s="22"/>
      <c r="D68" s="24">
        <v>250</v>
      </c>
      <c r="E68" s="133"/>
      <c r="F68" s="19"/>
    </row>
    <row r="69" spans="1:6" x14ac:dyDescent="0.25">
      <c r="A69" s="23"/>
      <c r="B69" s="152" t="s">
        <v>215</v>
      </c>
      <c r="C69" s="22"/>
      <c r="D69" s="24">
        <v>251</v>
      </c>
      <c r="E69" s="133"/>
      <c r="F69" s="19"/>
    </row>
    <row r="70" spans="1:6" x14ac:dyDescent="0.25">
      <c r="A70" s="23">
        <v>821</v>
      </c>
      <c r="B70" s="152" t="s">
        <v>216</v>
      </c>
      <c r="C70" s="22"/>
      <c r="D70" s="24">
        <v>252</v>
      </c>
      <c r="E70" s="133"/>
      <c r="F70" s="19"/>
    </row>
    <row r="71" spans="1:6" x14ac:dyDescent="0.25">
      <c r="A71" s="23">
        <v>822</v>
      </c>
      <c r="B71" s="152" t="s">
        <v>217</v>
      </c>
      <c r="C71" s="22"/>
      <c r="D71" s="24">
        <v>253</v>
      </c>
      <c r="E71" s="133"/>
      <c r="F71" s="19"/>
    </row>
    <row r="72" spans="1:6" x14ac:dyDescent="0.25">
      <c r="A72" s="23"/>
      <c r="B72" s="152" t="s">
        <v>291</v>
      </c>
      <c r="C72" s="22"/>
      <c r="D72" s="24"/>
      <c r="E72" s="133"/>
      <c r="F72" s="19"/>
    </row>
    <row r="73" spans="1:6" x14ac:dyDescent="0.25">
      <c r="A73" s="23"/>
      <c r="B73" s="152" t="s">
        <v>218</v>
      </c>
      <c r="C73" s="22"/>
      <c r="D73" s="24">
        <v>254</v>
      </c>
      <c r="E73" s="133">
        <f>E67</f>
        <v>6293898</v>
      </c>
      <c r="F73" s="133">
        <f>F67</f>
        <v>131339</v>
      </c>
    </row>
    <row r="74" spans="1:6" x14ac:dyDescent="0.25">
      <c r="A74" s="23"/>
      <c r="B74" s="152" t="s">
        <v>219</v>
      </c>
      <c r="C74" s="22"/>
      <c r="D74" s="24">
        <v>255</v>
      </c>
      <c r="E74" s="133"/>
      <c r="F74" s="19"/>
    </row>
    <row r="75" spans="1:6" x14ac:dyDescent="0.25">
      <c r="A75" s="23"/>
      <c r="B75" s="152"/>
      <c r="C75" s="22"/>
      <c r="D75" s="24"/>
      <c r="E75" s="133"/>
      <c r="F75" s="19"/>
    </row>
    <row r="76" spans="1:6" x14ac:dyDescent="0.25">
      <c r="A76" s="23"/>
      <c r="B76" s="152" t="s">
        <v>292</v>
      </c>
      <c r="C76" s="22"/>
      <c r="D76" s="24"/>
      <c r="E76" s="133"/>
      <c r="F76" s="19"/>
    </row>
    <row r="77" spans="1:6" x14ac:dyDescent="0.25">
      <c r="A77" s="23"/>
      <c r="B77" s="152" t="s">
        <v>220</v>
      </c>
      <c r="C77" s="22"/>
      <c r="D77" s="24">
        <v>256</v>
      </c>
      <c r="E77" s="133"/>
      <c r="F77" s="19"/>
    </row>
    <row r="78" spans="1:6" ht="30" x14ac:dyDescent="0.25">
      <c r="A78" s="23"/>
      <c r="B78" s="152" t="s">
        <v>221</v>
      </c>
      <c r="C78" s="22"/>
      <c r="D78" s="24">
        <v>257</v>
      </c>
      <c r="E78" s="133"/>
      <c r="F78" s="19"/>
    </row>
    <row r="79" spans="1:6" ht="42" customHeight="1" x14ac:dyDescent="0.25">
      <c r="A79" s="25" t="s">
        <v>236</v>
      </c>
      <c r="B79" s="152" t="s">
        <v>222</v>
      </c>
      <c r="C79" s="22"/>
      <c r="D79" s="24" t="s">
        <v>42</v>
      </c>
      <c r="E79" s="133"/>
      <c r="F79" s="19"/>
    </row>
    <row r="80" spans="1:6" ht="48" customHeight="1" x14ac:dyDescent="0.25">
      <c r="A80" s="25" t="s">
        <v>237</v>
      </c>
      <c r="B80" s="152" t="s">
        <v>223</v>
      </c>
      <c r="C80" s="22"/>
      <c r="D80" s="24">
        <v>259</v>
      </c>
      <c r="E80" s="133"/>
      <c r="F80" s="19"/>
    </row>
    <row r="81" spans="1:6" ht="44.25" customHeight="1" x14ac:dyDescent="0.25">
      <c r="A81" s="25" t="s">
        <v>238</v>
      </c>
      <c r="B81" s="152" t="s">
        <v>224</v>
      </c>
      <c r="C81" s="22"/>
      <c r="D81" s="24">
        <v>260</v>
      </c>
      <c r="E81" s="133"/>
      <c r="F81" s="19"/>
    </row>
    <row r="82" spans="1:6" ht="30" x14ac:dyDescent="0.25">
      <c r="A82" s="25" t="s">
        <v>239</v>
      </c>
      <c r="B82" s="152" t="s">
        <v>225</v>
      </c>
      <c r="C82" s="22"/>
      <c r="D82" s="24">
        <v>261</v>
      </c>
      <c r="E82" s="133"/>
      <c r="F82" s="19"/>
    </row>
    <row r="83" spans="1:6" ht="30" x14ac:dyDescent="0.25">
      <c r="A83" s="23"/>
      <c r="B83" s="152" t="s">
        <v>226</v>
      </c>
      <c r="C83" s="22"/>
      <c r="D83" s="24">
        <v>262</v>
      </c>
      <c r="E83" s="133"/>
      <c r="F83" s="19"/>
    </row>
    <row r="84" spans="1:6" ht="30" x14ac:dyDescent="0.25">
      <c r="A84" s="25" t="s">
        <v>236</v>
      </c>
      <c r="B84" s="152" t="s">
        <v>227</v>
      </c>
      <c r="C84" s="22"/>
      <c r="D84" s="24" t="s">
        <v>43</v>
      </c>
      <c r="E84" s="133"/>
      <c r="F84" s="19"/>
    </row>
    <row r="85" spans="1:6" ht="30" x14ac:dyDescent="0.25">
      <c r="A85" s="25" t="s">
        <v>238</v>
      </c>
      <c r="B85" s="152" t="s">
        <v>228</v>
      </c>
      <c r="C85" s="22"/>
      <c r="D85" s="24">
        <v>264</v>
      </c>
      <c r="E85" s="133"/>
      <c r="F85" s="19"/>
    </row>
    <row r="86" spans="1:6" x14ac:dyDescent="0.25">
      <c r="A86" s="23" t="s">
        <v>239</v>
      </c>
      <c r="B86" s="152" t="s">
        <v>229</v>
      </c>
      <c r="C86" s="22"/>
      <c r="D86" s="24">
        <v>265</v>
      </c>
      <c r="E86" s="133"/>
      <c r="F86" s="19"/>
    </row>
    <row r="87" spans="1:6" ht="30" x14ac:dyDescent="0.25">
      <c r="A87" s="23"/>
      <c r="B87" s="152" t="s">
        <v>230</v>
      </c>
      <c r="C87" s="22"/>
      <c r="D87" s="24"/>
      <c r="E87" s="133"/>
      <c r="F87" s="19"/>
    </row>
    <row r="88" spans="1:6" x14ac:dyDescent="0.25">
      <c r="A88" s="23"/>
      <c r="B88" s="152" t="s">
        <v>231</v>
      </c>
      <c r="C88" s="22"/>
      <c r="D88" s="24">
        <v>266</v>
      </c>
      <c r="E88" s="133">
        <f>E73</f>
        <v>6293898</v>
      </c>
      <c r="F88" s="133">
        <f>F73</f>
        <v>131339</v>
      </c>
    </row>
    <row r="89" spans="1:6" x14ac:dyDescent="0.25">
      <c r="A89" s="23"/>
      <c r="B89" s="152" t="s">
        <v>232</v>
      </c>
      <c r="C89" s="22"/>
      <c r="D89" s="24">
        <v>267</v>
      </c>
      <c r="E89" s="133"/>
      <c r="F89" s="19"/>
    </row>
    <row r="90" spans="1:6" x14ac:dyDescent="0.25">
      <c r="A90" s="23"/>
      <c r="B90" s="152" t="s">
        <v>233</v>
      </c>
      <c r="C90" s="22"/>
      <c r="D90" s="24"/>
      <c r="E90" s="133"/>
      <c r="F90" s="19"/>
    </row>
    <row r="91" spans="1:6" x14ac:dyDescent="0.25">
      <c r="A91" s="23"/>
      <c r="B91" s="152" t="s">
        <v>234</v>
      </c>
      <c r="C91" s="22"/>
      <c r="D91" s="24">
        <v>268</v>
      </c>
      <c r="E91" s="145">
        <v>1.1393148134191582</v>
      </c>
      <c r="F91" s="144">
        <v>4.1854127960034196E-2</v>
      </c>
    </row>
    <row r="92" spans="1:6" x14ac:dyDescent="0.25">
      <c r="A92" s="23"/>
      <c r="B92" s="152" t="s">
        <v>235</v>
      </c>
      <c r="C92" s="22"/>
      <c r="D92" s="22">
        <v>269</v>
      </c>
      <c r="E92" s="145">
        <f>E91</f>
        <v>1.1393148134191582</v>
      </c>
      <c r="F92" s="144">
        <v>4.1854127960034196E-2</v>
      </c>
    </row>
    <row r="95" spans="1:6" ht="27.75" customHeight="1" x14ac:dyDescent="0.25">
      <c r="A95" s="15" t="s">
        <v>83</v>
      </c>
      <c r="B95" s="177" t="s">
        <v>85</v>
      </c>
      <c r="C95" s="177"/>
      <c r="D95" s="15" t="s">
        <v>84</v>
      </c>
      <c r="E95" s="181" t="s">
        <v>86</v>
      </c>
      <c r="F95" s="181"/>
    </row>
    <row r="96" spans="1:6" ht="26.25" customHeight="1" x14ac:dyDescent="0.25">
      <c r="A96" s="15" t="s">
        <v>971</v>
      </c>
      <c r="B96" s="179" t="s">
        <v>364</v>
      </c>
      <c r="C96" s="179"/>
      <c r="D96" s="15"/>
      <c r="E96" s="180" t="s">
        <v>973</v>
      </c>
      <c r="F96" s="180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opLeftCell="A22" workbookViewId="0">
      <selection activeCell="G21" sqref="G21"/>
    </sheetView>
  </sheetViews>
  <sheetFormatPr defaultRowHeight="15" x14ac:dyDescent="0.25"/>
  <cols>
    <col min="1" max="1" width="11.7109375" style="21" customWidth="1"/>
    <col min="2" max="2" width="54.5703125" style="21" customWidth="1"/>
    <col min="3" max="3" width="9.140625" style="21"/>
    <col min="4" max="4" width="13.85546875" style="21" bestFit="1" customWidth="1"/>
    <col min="5" max="5" width="16.85546875" style="21" bestFit="1" customWidth="1"/>
    <col min="6" max="16384" width="9.140625" style="21"/>
  </cols>
  <sheetData>
    <row r="1" spans="1:5" ht="39" x14ac:dyDescent="0.25">
      <c r="A1" s="139" t="s">
        <v>87</v>
      </c>
      <c r="B1" s="140" t="s">
        <v>970</v>
      </c>
      <c r="C1" s="1"/>
      <c r="D1" s="142"/>
      <c r="E1" s="1"/>
    </row>
    <row r="2" spans="1:5" x14ac:dyDescent="0.25">
      <c r="A2" s="1" t="s">
        <v>88</v>
      </c>
      <c r="B2" s="5"/>
      <c r="C2" s="1"/>
      <c r="D2" s="142"/>
      <c r="E2" s="1"/>
    </row>
    <row r="3" spans="1:5" x14ac:dyDescent="0.25">
      <c r="A3" s="1" t="s">
        <v>89</v>
      </c>
      <c r="B3" s="5"/>
      <c r="C3" s="1"/>
      <c r="D3" s="142"/>
      <c r="E3" s="1"/>
    </row>
    <row r="4" spans="1:5" x14ac:dyDescent="0.25">
      <c r="A4" s="1" t="s">
        <v>90</v>
      </c>
      <c r="B4" s="5"/>
      <c r="C4" s="1"/>
      <c r="D4" s="142"/>
      <c r="E4" s="1"/>
    </row>
    <row r="5" spans="1:5" x14ac:dyDescent="0.25">
      <c r="A5" s="1" t="s">
        <v>91</v>
      </c>
      <c r="B5" s="5"/>
      <c r="C5" s="1"/>
      <c r="D5" s="142"/>
      <c r="E5" s="1"/>
    </row>
    <row r="6" spans="1:5" x14ac:dyDescent="0.25">
      <c r="A6" s="1" t="s">
        <v>338</v>
      </c>
      <c r="B6" s="5"/>
      <c r="C6" s="1"/>
      <c r="D6" s="142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42" t="s">
        <v>94</v>
      </c>
      <c r="C8" s="1"/>
      <c r="D8" s="1"/>
      <c r="E8" s="1"/>
    </row>
    <row r="9" spans="1:5" x14ac:dyDescent="0.25">
      <c r="A9" s="1"/>
      <c r="B9" s="142" t="s">
        <v>968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2" t="s">
        <v>80</v>
      </c>
      <c r="B12" s="22" t="s">
        <v>167</v>
      </c>
      <c r="C12" s="22" t="s">
        <v>170</v>
      </c>
      <c r="D12" s="22" t="s">
        <v>81</v>
      </c>
      <c r="E12" s="22" t="s">
        <v>82</v>
      </c>
    </row>
    <row r="13" spans="1:5" x14ac:dyDescent="0.25">
      <c r="A13" s="146">
        <v>1</v>
      </c>
      <c r="B13" s="146">
        <v>2</v>
      </c>
      <c r="C13" s="146">
        <v>3</v>
      </c>
      <c r="D13" s="146">
        <v>4</v>
      </c>
      <c r="E13" s="146">
        <v>5</v>
      </c>
    </row>
    <row r="14" spans="1:5" x14ac:dyDescent="0.25">
      <c r="A14" s="23"/>
      <c r="B14" s="22"/>
      <c r="C14" s="22"/>
      <c r="D14" s="22"/>
      <c r="E14" s="22"/>
    </row>
    <row r="15" spans="1:5" x14ac:dyDescent="0.25">
      <c r="A15" s="23">
        <v>1</v>
      </c>
      <c r="B15" s="22" t="s">
        <v>240</v>
      </c>
      <c r="C15" s="22">
        <v>301</v>
      </c>
      <c r="D15" s="19">
        <f>'1'!F70</f>
        <v>29887513.849999998</v>
      </c>
      <c r="E15" s="19">
        <v>14018271</v>
      </c>
    </row>
    <row r="16" spans="1:5" x14ac:dyDescent="0.25">
      <c r="A16" s="23"/>
      <c r="B16" s="22"/>
      <c r="C16" s="22"/>
      <c r="D16" s="19"/>
      <c r="E16" s="19"/>
    </row>
    <row r="17" spans="1:5" ht="30" x14ac:dyDescent="0.25">
      <c r="A17" s="23">
        <v>2</v>
      </c>
      <c r="B17" s="152" t="s">
        <v>241</v>
      </c>
      <c r="C17" s="22">
        <v>302</v>
      </c>
      <c r="D17" s="19"/>
      <c r="E17" s="19"/>
    </row>
    <row r="18" spans="1:5" ht="30" x14ac:dyDescent="0.25">
      <c r="A18" s="23">
        <v>3</v>
      </c>
      <c r="B18" s="152" t="s">
        <v>242</v>
      </c>
      <c r="C18" s="22">
        <v>303</v>
      </c>
      <c r="D18" s="19"/>
      <c r="E18" s="19"/>
    </row>
    <row r="19" spans="1:5" ht="45" x14ac:dyDescent="0.25">
      <c r="A19" s="23" t="s">
        <v>44</v>
      </c>
      <c r="B19" s="152" t="s">
        <v>243</v>
      </c>
      <c r="C19" s="24" t="s">
        <v>45</v>
      </c>
      <c r="D19" s="19">
        <f>D15</f>
        <v>29887513.849999998</v>
      </c>
      <c r="E19" s="19">
        <v>14018271</v>
      </c>
    </row>
    <row r="20" spans="1:5" x14ac:dyDescent="0.25">
      <c r="A20" s="23"/>
      <c r="B20" s="22"/>
      <c r="C20" s="22"/>
      <c r="D20" s="19"/>
      <c r="E20" s="19"/>
    </row>
    <row r="21" spans="1:5" x14ac:dyDescent="0.25">
      <c r="A21" s="23">
        <v>5</v>
      </c>
      <c r="B21" s="22" t="s">
        <v>244</v>
      </c>
      <c r="C21" s="22">
        <v>305</v>
      </c>
      <c r="D21" s="19">
        <f>'2'!E88</f>
        <v>6293898</v>
      </c>
      <c r="E21" s="19">
        <f>'2'!F88</f>
        <v>131339</v>
      </c>
    </row>
    <row r="22" spans="1:5" x14ac:dyDescent="0.25">
      <c r="A22" s="23">
        <v>6</v>
      </c>
      <c r="B22" s="22" t="s">
        <v>245</v>
      </c>
      <c r="C22" s="22">
        <v>306</v>
      </c>
      <c r="D22" s="19"/>
      <c r="E22" s="19"/>
    </row>
    <row r="23" spans="1:5" x14ac:dyDescent="0.25">
      <c r="A23" s="23">
        <v>7</v>
      </c>
      <c r="B23" s="22" t="s">
        <v>246</v>
      </c>
      <c r="C23" s="22">
        <v>307</v>
      </c>
      <c r="D23" s="19">
        <f>D21</f>
        <v>6293898</v>
      </c>
      <c r="E23" s="19">
        <f>E21</f>
        <v>131339</v>
      </c>
    </row>
    <row r="24" spans="1:5" x14ac:dyDescent="0.25">
      <c r="A24" s="23"/>
      <c r="B24" s="22"/>
      <c r="C24" s="22"/>
      <c r="D24" s="19"/>
      <c r="E24" s="19"/>
    </row>
    <row r="25" spans="1:5" x14ac:dyDescent="0.25">
      <c r="A25" s="23">
        <v>8</v>
      </c>
      <c r="B25" s="22" t="s">
        <v>247</v>
      </c>
      <c r="C25" s="22">
        <v>308</v>
      </c>
      <c r="D25" s="19"/>
      <c r="E25" s="19">
        <v>15074203.689999999</v>
      </c>
    </row>
    <row r="26" spans="1:5" x14ac:dyDescent="0.25">
      <c r="A26" s="23">
        <v>9</v>
      </c>
      <c r="B26" s="22" t="s">
        <v>248</v>
      </c>
      <c r="C26" s="22">
        <v>309</v>
      </c>
      <c r="D26" s="19">
        <v>3180907</v>
      </c>
      <c r="E26" s="19">
        <v>323545.05</v>
      </c>
    </row>
    <row r="27" spans="1:5" ht="30" x14ac:dyDescent="0.25">
      <c r="A27" s="23">
        <v>10</v>
      </c>
      <c r="B27" s="152" t="s">
        <v>293</v>
      </c>
      <c r="C27" s="22">
        <v>310</v>
      </c>
      <c r="D27" s="19"/>
      <c r="E27" s="19"/>
    </row>
    <row r="28" spans="1:5" ht="30" x14ac:dyDescent="0.25">
      <c r="A28" s="23">
        <v>11</v>
      </c>
      <c r="B28" s="152" t="s">
        <v>249</v>
      </c>
      <c r="C28" s="22">
        <v>311</v>
      </c>
      <c r="D28" s="19"/>
      <c r="E28" s="19"/>
    </row>
    <row r="29" spans="1:5" x14ac:dyDescent="0.25">
      <c r="A29" s="23">
        <v>12</v>
      </c>
      <c r="B29" s="22" t="s">
        <v>250</v>
      </c>
      <c r="C29" s="22">
        <v>312</v>
      </c>
      <c r="D29" s="19"/>
      <c r="E29" s="19"/>
    </row>
    <row r="30" spans="1:5" x14ac:dyDescent="0.25">
      <c r="A30" s="23">
        <v>13</v>
      </c>
      <c r="B30" s="22" t="s">
        <v>251</v>
      </c>
      <c r="C30" s="22">
        <v>313</v>
      </c>
      <c r="D30" s="19">
        <f>'1'!E79-'1'!F79</f>
        <v>-51677.310000000041</v>
      </c>
      <c r="E30" s="19">
        <v>-41944</v>
      </c>
    </row>
    <row r="31" spans="1:5" x14ac:dyDescent="0.25">
      <c r="A31" s="23"/>
      <c r="B31" s="22"/>
      <c r="C31" s="22"/>
      <c r="D31" s="19"/>
      <c r="E31" s="19"/>
    </row>
    <row r="32" spans="1:5" ht="30" x14ac:dyDescent="0.25">
      <c r="A32" s="23">
        <v>14</v>
      </c>
      <c r="B32" s="152" t="s">
        <v>294</v>
      </c>
      <c r="C32" s="22">
        <v>314</v>
      </c>
      <c r="D32" s="19">
        <f>D19+D23-D26+D30</f>
        <v>32948827.539999995</v>
      </c>
      <c r="E32" s="19">
        <f>E19+E23-E26+E30+E25</f>
        <v>28858324.640000001</v>
      </c>
    </row>
    <row r="33" spans="1:5" x14ac:dyDescent="0.25">
      <c r="A33" s="23"/>
      <c r="B33" s="22"/>
      <c r="C33" s="22"/>
      <c r="D33" s="19"/>
      <c r="E33" s="19"/>
    </row>
    <row r="34" spans="1:5" x14ac:dyDescent="0.25">
      <c r="A34" s="23"/>
      <c r="B34" s="22" t="s">
        <v>252</v>
      </c>
      <c r="C34" s="22"/>
      <c r="D34" s="19"/>
      <c r="E34" s="19"/>
    </row>
    <row r="35" spans="1:5" x14ac:dyDescent="0.25">
      <c r="A35" s="23">
        <v>15</v>
      </c>
      <c r="B35" s="22" t="s">
        <v>253</v>
      </c>
      <c r="C35" s="22">
        <v>315</v>
      </c>
      <c r="D35" s="144">
        <v>5819611.4349999996</v>
      </c>
      <c r="E35" s="144">
        <v>2926359</v>
      </c>
    </row>
    <row r="36" spans="1:5" x14ac:dyDescent="0.25">
      <c r="A36" s="23">
        <v>16</v>
      </c>
      <c r="B36" s="22" t="s">
        <v>254</v>
      </c>
      <c r="C36" s="22">
        <v>316</v>
      </c>
      <c r="D36" s="144">
        <v>0</v>
      </c>
      <c r="E36" s="144">
        <v>3132252.0973999999</v>
      </c>
    </row>
    <row r="37" spans="1:5" x14ac:dyDescent="0.25">
      <c r="A37" s="23">
        <v>17</v>
      </c>
      <c r="B37" s="22" t="s">
        <v>255</v>
      </c>
      <c r="C37" s="22">
        <v>317</v>
      </c>
      <c r="D37" s="144">
        <f>D35-D38</f>
        <v>521003.90809570998</v>
      </c>
      <c r="E37" s="144">
        <v>66472.868900000001</v>
      </c>
    </row>
    <row r="38" spans="1:5" x14ac:dyDescent="0.25">
      <c r="A38" s="23">
        <v>18</v>
      </c>
      <c r="B38" s="22" t="s">
        <v>256</v>
      </c>
      <c r="C38" s="22">
        <v>318</v>
      </c>
      <c r="D38" s="144">
        <v>5298607.5269042896</v>
      </c>
      <c r="E38" s="144">
        <v>5992138.2285000002</v>
      </c>
    </row>
    <row r="40" spans="1:5" ht="67.5" customHeight="1" x14ac:dyDescent="0.25">
      <c r="A40" s="20" t="s">
        <v>83</v>
      </c>
      <c r="B40" s="2" t="s">
        <v>99</v>
      </c>
      <c r="C40" s="142" t="s">
        <v>84</v>
      </c>
      <c r="D40" s="182" t="s">
        <v>86</v>
      </c>
      <c r="E40" s="182"/>
    </row>
    <row r="41" spans="1:5" ht="26.25" x14ac:dyDescent="0.25">
      <c r="A41" s="159" t="s">
        <v>971</v>
      </c>
      <c r="B41" s="160" t="s">
        <v>364</v>
      </c>
      <c r="C41" s="1"/>
      <c r="D41" s="183" t="s">
        <v>365</v>
      </c>
      <c r="E41" s="183"/>
    </row>
  </sheetData>
  <mergeCells count="2">
    <mergeCell ref="D40:E40"/>
    <mergeCell ref="D41:E4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4" workbookViewId="0">
      <selection activeCell="I52" sqref="I52"/>
    </sheetView>
  </sheetViews>
  <sheetFormatPr defaultRowHeight="15" x14ac:dyDescent="0.25"/>
  <cols>
    <col min="1" max="1" width="11.42578125" style="21" customWidth="1"/>
    <col min="2" max="2" width="36" style="8" customWidth="1"/>
    <col min="3" max="3" width="10.28515625" style="21" bestFit="1" customWidth="1"/>
    <col min="4" max="4" width="9.140625" style="21"/>
    <col min="5" max="5" width="9.85546875" style="21" bestFit="1" customWidth="1"/>
    <col min="6" max="6" width="11.7109375" style="21" customWidth="1"/>
    <col min="7" max="16384" width="9.140625" style="21"/>
  </cols>
  <sheetData>
    <row r="1" spans="1:6" ht="51.75" x14ac:dyDescent="0.25">
      <c r="A1" s="139" t="s">
        <v>87</v>
      </c>
      <c r="B1" s="140" t="s">
        <v>970</v>
      </c>
      <c r="C1" s="142"/>
      <c r="D1" s="1"/>
    </row>
    <row r="2" spans="1:6" x14ac:dyDescent="0.25">
      <c r="A2" s="1" t="s">
        <v>88</v>
      </c>
      <c r="B2" s="6"/>
      <c r="C2" s="142"/>
      <c r="D2" s="1"/>
    </row>
    <row r="3" spans="1:6" x14ac:dyDescent="0.25">
      <c r="A3" s="1" t="s">
        <v>976</v>
      </c>
      <c r="B3" s="6"/>
      <c r="C3" s="142"/>
      <c r="D3" s="1"/>
    </row>
    <row r="4" spans="1:6" x14ac:dyDescent="0.25">
      <c r="A4" s="1" t="s">
        <v>90</v>
      </c>
      <c r="B4" s="6"/>
      <c r="C4" s="142"/>
      <c r="D4" s="1"/>
    </row>
    <row r="5" spans="1:6" x14ac:dyDescent="0.25">
      <c r="A5" s="1" t="s">
        <v>91</v>
      </c>
      <c r="B5" s="6"/>
      <c r="C5" s="142"/>
      <c r="D5" s="1"/>
    </row>
    <row r="6" spans="1:6" x14ac:dyDescent="0.25">
      <c r="A6" s="1" t="s">
        <v>338</v>
      </c>
      <c r="B6" s="6"/>
      <c r="C6" s="142"/>
      <c r="D6" s="1"/>
    </row>
    <row r="7" spans="1:6" x14ac:dyDescent="0.25">
      <c r="A7" s="1"/>
      <c r="B7" s="6"/>
      <c r="C7" s="1"/>
      <c r="D7" s="1"/>
    </row>
    <row r="8" spans="1:6" x14ac:dyDescent="0.25">
      <c r="A8" s="1"/>
      <c r="B8" s="6"/>
      <c r="C8" s="1"/>
      <c r="D8" s="1"/>
    </row>
    <row r="9" spans="1:6" x14ac:dyDescent="0.25">
      <c r="A9" s="184" t="s">
        <v>92</v>
      </c>
      <c r="B9" s="184"/>
      <c r="C9" s="184"/>
      <c r="D9" s="184"/>
    </row>
    <row r="10" spans="1:6" x14ac:dyDescent="0.25">
      <c r="A10" s="184" t="s">
        <v>93</v>
      </c>
      <c r="B10" s="184"/>
      <c r="C10" s="184"/>
      <c r="D10" s="184"/>
    </row>
    <row r="11" spans="1:6" x14ac:dyDescent="0.25">
      <c r="A11" s="184" t="s">
        <v>969</v>
      </c>
      <c r="B11" s="184"/>
      <c r="C11" s="184"/>
      <c r="D11" s="184"/>
    </row>
    <row r="13" spans="1:6" ht="30" x14ac:dyDescent="0.25">
      <c r="A13" s="22" t="s">
        <v>80</v>
      </c>
      <c r="B13" s="7" t="s">
        <v>167</v>
      </c>
      <c r="C13" s="22" t="s">
        <v>169</v>
      </c>
      <c r="D13" s="152" t="s">
        <v>170</v>
      </c>
      <c r="E13" s="152" t="s">
        <v>81</v>
      </c>
      <c r="F13" s="152" t="s">
        <v>82</v>
      </c>
    </row>
    <row r="14" spans="1:6" x14ac:dyDescent="0.25">
      <c r="A14" s="22">
        <v>1</v>
      </c>
      <c r="B14" s="7">
        <v>2</v>
      </c>
      <c r="C14" s="22">
        <v>3</v>
      </c>
      <c r="D14" s="22">
        <v>4</v>
      </c>
      <c r="E14" s="22">
        <v>5</v>
      </c>
      <c r="F14" s="22">
        <v>6</v>
      </c>
    </row>
    <row r="15" spans="1:6" x14ac:dyDescent="0.25">
      <c r="A15" s="22"/>
      <c r="B15" s="7"/>
      <c r="C15" s="22"/>
      <c r="D15" s="22"/>
      <c r="E15" s="22"/>
      <c r="F15" s="22"/>
    </row>
    <row r="16" spans="1:6" ht="30" x14ac:dyDescent="0.25">
      <c r="A16" s="23">
        <v>1</v>
      </c>
      <c r="B16" s="7" t="s">
        <v>295</v>
      </c>
      <c r="C16" s="22"/>
      <c r="D16" s="22"/>
      <c r="E16" s="22"/>
      <c r="F16" s="22"/>
    </row>
    <row r="17" spans="1:6" ht="45" x14ac:dyDescent="0.25">
      <c r="A17" s="23" t="s">
        <v>46</v>
      </c>
      <c r="B17" s="7" t="s">
        <v>296</v>
      </c>
      <c r="C17" s="22" t="s">
        <v>75</v>
      </c>
      <c r="D17" s="24">
        <v>401</v>
      </c>
      <c r="E17" s="19">
        <v>127007</v>
      </c>
      <c r="F17" s="19">
        <v>4135706</v>
      </c>
    </row>
    <row r="18" spans="1:6" ht="45" x14ac:dyDescent="0.25">
      <c r="A18" s="23" t="s">
        <v>47</v>
      </c>
      <c r="B18" s="7" t="s">
        <v>339</v>
      </c>
      <c r="C18" s="22" t="s">
        <v>76</v>
      </c>
      <c r="D18" s="24">
        <v>402</v>
      </c>
      <c r="E18" s="19">
        <v>125017</v>
      </c>
      <c r="F18" s="19">
        <v>11910367</v>
      </c>
    </row>
    <row r="19" spans="1:6" ht="45" x14ac:dyDescent="0.25">
      <c r="A19" s="23" t="s">
        <v>48</v>
      </c>
      <c r="B19" s="7" t="s">
        <v>297</v>
      </c>
      <c r="C19" s="22" t="s">
        <v>75</v>
      </c>
      <c r="D19" s="24">
        <v>403</v>
      </c>
      <c r="E19" s="19"/>
      <c r="F19" s="19"/>
    </row>
    <row r="20" spans="1:6" ht="45" x14ac:dyDescent="0.25">
      <c r="A20" s="23" t="s">
        <v>49</v>
      </c>
      <c r="B20" s="7" t="s">
        <v>257</v>
      </c>
      <c r="C20" s="22" t="s">
        <v>76</v>
      </c>
      <c r="D20" s="24">
        <v>404</v>
      </c>
      <c r="E20" s="19">
        <v>2211968</v>
      </c>
      <c r="F20" s="19">
        <v>273657</v>
      </c>
    </row>
    <row r="21" spans="1:6" ht="45" x14ac:dyDescent="0.25">
      <c r="A21" s="23" t="s">
        <v>50</v>
      </c>
      <c r="B21" s="7" t="s">
        <v>329</v>
      </c>
      <c r="C21" s="22" t="s">
        <v>75</v>
      </c>
      <c r="D21" s="24">
        <v>405</v>
      </c>
      <c r="E21" s="19"/>
      <c r="F21" s="19"/>
    </row>
    <row r="22" spans="1:6" ht="30" x14ac:dyDescent="0.25">
      <c r="A22" s="23" t="s">
        <v>51</v>
      </c>
      <c r="B22" s="7" t="s">
        <v>330</v>
      </c>
      <c r="C22" s="22" t="s">
        <v>76</v>
      </c>
      <c r="D22" s="24">
        <v>406</v>
      </c>
      <c r="E22" s="19"/>
      <c r="F22" s="19"/>
    </row>
    <row r="23" spans="1:6" x14ac:dyDescent="0.25">
      <c r="A23" s="23" t="s">
        <v>52</v>
      </c>
      <c r="B23" s="7" t="s">
        <v>258</v>
      </c>
      <c r="C23" s="22" t="s">
        <v>75</v>
      </c>
      <c r="D23" s="24">
        <v>407</v>
      </c>
      <c r="E23" s="19">
        <v>69439</v>
      </c>
      <c r="F23" s="19">
        <v>20667</v>
      </c>
    </row>
    <row r="24" spans="1:6" x14ac:dyDescent="0.25">
      <c r="A24" s="23" t="s">
        <v>53</v>
      </c>
      <c r="B24" s="7" t="s">
        <v>259</v>
      </c>
      <c r="C24" s="22" t="s">
        <v>75</v>
      </c>
      <c r="D24" s="24">
        <v>408</v>
      </c>
      <c r="E24" s="19">
        <v>2395720</v>
      </c>
      <c r="F24" s="19">
        <v>144457</v>
      </c>
    </row>
    <row r="25" spans="1:6" ht="30" x14ac:dyDescent="0.25">
      <c r="A25" s="23" t="s">
        <v>54</v>
      </c>
      <c r="B25" s="7" t="s">
        <v>298</v>
      </c>
      <c r="C25" s="22" t="s">
        <v>77</v>
      </c>
      <c r="D25" s="24">
        <v>409</v>
      </c>
      <c r="E25" s="19">
        <v>433281</v>
      </c>
      <c r="F25" s="19">
        <v>378447</v>
      </c>
    </row>
    <row r="26" spans="1:6" ht="45" x14ac:dyDescent="0.25">
      <c r="A26" s="23" t="s">
        <v>55</v>
      </c>
      <c r="B26" s="7" t="s">
        <v>260</v>
      </c>
      <c r="C26" s="22" t="s">
        <v>77</v>
      </c>
      <c r="D26" s="24">
        <v>410</v>
      </c>
      <c r="E26" s="19">
        <v>617</v>
      </c>
      <c r="F26" s="19">
        <v>18230.810000000001</v>
      </c>
    </row>
    <row r="27" spans="1:6" ht="30" x14ac:dyDescent="0.25">
      <c r="A27" s="23" t="s">
        <v>56</v>
      </c>
      <c r="B27" s="7" t="s">
        <v>261</v>
      </c>
      <c r="C27" s="22" t="s">
        <v>77</v>
      </c>
      <c r="D27" s="24">
        <v>411</v>
      </c>
      <c r="E27" s="19"/>
      <c r="F27" s="19"/>
    </row>
    <row r="28" spans="1:6" ht="30" x14ac:dyDescent="0.25">
      <c r="A28" s="23" t="s">
        <v>57</v>
      </c>
      <c r="B28" s="7" t="s">
        <v>262</v>
      </c>
      <c r="C28" s="22" t="s">
        <v>77</v>
      </c>
      <c r="D28" s="24">
        <v>412</v>
      </c>
      <c r="E28" s="19"/>
      <c r="F28" s="19"/>
    </row>
    <row r="29" spans="1:6" ht="30" x14ac:dyDescent="0.25">
      <c r="A29" s="23" t="s">
        <v>58</v>
      </c>
      <c r="B29" s="7" t="s">
        <v>263</v>
      </c>
      <c r="C29" s="22" t="s">
        <v>77</v>
      </c>
      <c r="D29" s="24">
        <v>413</v>
      </c>
      <c r="E29" s="19"/>
      <c r="F29" s="19"/>
    </row>
    <row r="30" spans="1:6" x14ac:dyDescent="0.25">
      <c r="A30" s="23" t="s">
        <v>59</v>
      </c>
      <c r="B30" s="7" t="s">
        <v>264</v>
      </c>
      <c r="C30" s="22" t="s">
        <v>75</v>
      </c>
      <c r="D30" s="24">
        <v>414</v>
      </c>
      <c r="E30" s="19">
        <v>5057489</v>
      </c>
      <c r="F30" s="19">
        <v>13385318</v>
      </c>
    </row>
    <row r="31" spans="1:6" x14ac:dyDescent="0.25">
      <c r="A31" s="23" t="s">
        <v>60</v>
      </c>
      <c r="B31" s="7" t="s">
        <v>265</v>
      </c>
      <c r="C31" s="22" t="s">
        <v>77</v>
      </c>
      <c r="D31" s="24">
        <v>415</v>
      </c>
      <c r="E31" s="19">
        <v>3685</v>
      </c>
      <c r="F31" s="19">
        <v>5392115.1900000004</v>
      </c>
    </row>
    <row r="32" spans="1:6" ht="45" x14ac:dyDescent="0.25">
      <c r="A32" s="23" t="s">
        <v>61</v>
      </c>
      <c r="B32" s="7" t="s">
        <v>299</v>
      </c>
      <c r="C32" s="22" t="s">
        <v>78</v>
      </c>
      <c r="D32" s="24">
        <v>416</v>
      </c>
      <c r="E32" s="19">
        <f>E17-E18-E20+E23+E24-E25-E26+E30-E31</f>
        <v>4875087</v>
      </c>
      <c r="F32" s="19">
        <f>F17-F18-F20+F23+F24-F25-F26+F30-F31</f>
        <v>-286669</v>
      </c>
    </row>
    <row r="33" spans="1:6" x14ac:dyDescent="0.25">
      <c r="A33" s="23"/>
      <c r="B33" s="7"/>
      <c r="C33" s="22"/>
      <c r="D33" s="24"/>
      <c r="E33" s="19"/>
      <c r="F33" s="19"/>
    </row>
    <row r="34" spans="1:6" ht="30" x14ac:dyDescent="0.25">
      <c r="A34" s="23">
        <v>2</v>
      </c>
      <c r="B34" s="7" t="s">
        <v>300</v>
      </c>
      <c r="C34" s="22"/>
      <c r="D34" s="24"/>
      <c r="E34" s="19"/>
      <c r="F34" s="19"/>
    </row>
    <row r="35" spans="1:6" x14ac:dyDescent="0.25">
      <c r="A35" s="23" t="s">
        <v>62</v>
      </c>
      <c r="B35" s="7" t="s">
        <v>266</v>
      </c>
      <c r="C35" s="22" t="s">
        <v>75</v>
      </c>
      <c r="D35" s="24">
        <v>417</v>
      </c>
      <c r="E35" s="19"/>
      <c r="F35" s="19">
        <v>2617013</v>
      </c>
    </row>
    <row r="36" spans="1:6" ht="30" x14ac:dyDescent="0.25">
      <c r="A36" s="23" t="s">
        <v>63</v>
      </c>
      <c r="B36" s="7" t="s">
        <v>267</v>
      </c>
      <c r="C36" s="22" t="s">
        <v>77</v>
      </c>
      <c r="D36" s="24">
        <v>418</v>
      </c>
      <c r="E36" s="19">
        <v>3068219</v>
      </c>
      <c r="F36" s="19">
        <v>305187</v>
      </c>
    </row>
    <row r="37" spans="1:6" ht="30" x14ac:dyDescent="0.25">
      <c r="A37" s="23" t="s">
        <v>64</v>
      </c>
      <c r="B37" s="7" t="s">
        <v>268</v>
      </c>
      <c r="C37" s="22" t="s">
        <v>77</v>
      </c>
      <c r="D37" s="24">
        <v>419</v>
      </c>
      <c r="E37" s="19"/>
      <c r="F37" s="19"/>
    </row>
    <row r="38" spans="1:6" ht="45" x14ac:dyDescent="0.25">
      <c r="A38" s="23" t="s">
        <v>65</v>
      </c>
      <c r="B38" s="7" t="s">
        <v>301</v>
      </c>
      <c r="C38" s="22" t="s">
        <v>75</v>
      </c>
      <c r="D38" s="24">
        <v>420</v>
      </c>
      <c r="E38" s="19"/>
      <c r="F38" s="19"/>
    </row>
    <row r="39" spans="1:6" ht="45" x14ac:dyDescent="0.25">
      <c r="A39" s="23" t="s">
        <v>66</v>
      </c>
      <c r="B39" s="7" t="s">
        <v>302</v>
      </c>
      <c r="C39" s="22" t="s">
        <v>77</v>
      </c>
      <c r="D39" s="24">
        <v>421</v>
      </c>
      <c r="E39" s="19"/>
      <c r="F39" s="19"/>
    </row>
    <row r="40" spans="1:6" x14ac:dyDescent="0.25">
      <c r="A40" s="23" t="s">
        <v>67</v>
      </c>
      <c r="B40" s="7" t="s">
        <v>269</v>
      </c>
      <c r="C40" s="22" t="s">
        <v>77</v>
      </c>
      <c r="D40" s="24">
        <v>422</v>
      </c>
      <c r="E40" s="19"/>
      <c r="F40" s="19"/>
    </row>
    <row r="41" spans="1:6" x14ac:dyDescent="0.25">
      <c r="A41" s="23" t="s">
        <v>68</v>
      </c>
      <c r="B41" s="7" t="s">
        <v>270</v>
      </c>
      <c r="C41" s="22" t="s">
        <v>75</v>
      </c>
      <c r="D41" s="24">
        <v>423</v>
      </c>
      <c r="E41" s="19"/>
      <c r="F41" s="19"/>
    </row>
    <row r="42" spans="1:6" x14ac:dyDescent="0.25">
      <c r="A42" s="23" t="s">
        <v>69</v>
      </c>
      <c r="B42" s="7" t="s">
        <v>271</v>
      </c>
      <c r="C42" s="22" t="s">
        <v>77</v>
      </c>
      <c r="D42" s="24">
        <v>424</v>
      </c>
      <c r="E42" s="19"/>
      <c r="F42" s="19"/>
    </row>
    <row r="43" spans="1:6" ht="30" x14ac:dyDescent="0.25">
      <c r="A43" s="23" t="s">
        <v>70</v>
      </c>
      <c r="B43" s="7" t="s">
        <v>272</v>
      </c>
      <c r="C43" s="22" t="s">
        <v>75</v>
      </c>
      <c r="D43" s="24">
        <v>425</v>
      </c>
      <c r="E43" s="19"/>
      <c r="F43" s="19"/>
    </row>
    <row r="44" spans="1:6" ht="30" x14ac:dyDescent="0.25">
      <c r="A44" s="23" t="s">
        <v>71</v>
      </c>
      <c r="B44" s="7" t="s">
        <v>273</v>
      </c>
      <c r="C44" s="22" t="s">
        <v>77</v>
      </c>
      <c r="D44" s="24">
        <v>426</v>
      </c>
      <c r="E44" s="19"/>
      <c r="F44" s="19"/>
    </row>
    <row r="45" spans="1:6" x14ac:dyDescent="0.25">
      <c r="A45" s="23" t="s">
        <v>72</v>
      </c>
      <c r="B45" s="7" t="s">
        <v>274</v>
      </c>
      <c r="C45" s="22" t="s">
        <v>75</v>
      </c>
      <c r="D45" s="24">
        <v>427</v>
      </c>
      <c r="E45" s="19"/>
      <c r="F45" s="19"/>
    </row>
    <row r="46" spans="1:6" x14ac:dyDescent="0.25">
      <c r="A46" s="23" t="s">
        <v>73</v>
      </c>
      <c r="B46" s="7" t="s">
        <v>275</v>
      </c>
      <c r="C46" s="22" t="s">
        <v>77</v>
      </c>
      <c r="D46" s="24">
        <v>428</v>
      </c>
      <c r="E46" s="19"/>
      <c r="F46" s="19"/>
    </row>
    <row r="47" spans="1:6" ht="45" x14ac:dyDescent="0.25">
      <c r="A47" s="23" t="s">
        <v>332</v>
      </c>
      <c r="B47" s="7" t="s">
        <v>331</v>
      </c>
      <c r="C47" s="22" t="s">
        <v>78</v>
      </c>
      <c r="D47" s="24">
        <v>429</v>
      </c>
      <c r="E47" s="19">
        <f>-E36</f>
        <v>-3068219</v>
      </c>
      <c r="F47" s="19">
        <f>F35-F36</f>
        <v>2311826</v>
      </c>
    </row>
    <row r="48" spans="1:6" x14ac:dyDescent="0.25">
      <c r="A48" s="23"/>
      <c r="B48" s="7"/>
      <c r="C48" s="22"/>
      <c r="D48" s="24"/>
      <c r="E48" s="19"/>
      <c r="F48" s="19"/>
    </row>
    <row r="49" spans="1:6" ht="45" x14ac:dyDescent="0.25">
      <c r="A49" s="23">
        <v>3</v>
      </c>
      <c r="B49" s="7" t="s">
        <v>303</v>
      </c>
      <c r="C49" s="22" t="s">
        <v>78</v>
      </c>
      <c r="D49" s="24">
        <v>430</v>
      </c>
      <c r="E49" s="19">
        <f>E32+E47</f>
        <v>1806868</v>
      </c>
      <c r="F49" s="19">
        <f>F32+F47</f>
        <v>2025157</v>
      </c>
    </row>
    <row r="50" spans="1:6" x14ac:dyDescent="0.25">
      <c r="A50" s="23"/>
      <c r="B50" s="7"/>
      <c r="C50" s="22"/>
      <c r="D50" s="24"/>
      <c r="E50" s="19"/>
      <c r="F50" s="19"/>
    </row>
    <row r="51" spans="1:6" ht="30" x14ac:dyDescent="0.25">
      <c r="A51" s="23">
        <v>4</v>
      </c>
      <c r="B51" s="7" t="s">
        <v>276</v>
      </c>
      <c r="C51" s="22" t="s">
        <v>78</v>
      </c>
      <c r="D51" s="24">
        <v>431</v>
      </c>
      <c r="E51" s="19">
        <f>'1'!F16</f>
        <v>873372</v>
      </c>
      <c r="F51" s="19">
        <v>404583</v>
      </c>
    </row>
    <row r="52" spans="1:6" ht="45" x14ac:dyDescent="0.25">
      <c r="A52" s="23">
        <v>5</v>
      </c>
      <c r="B52" s="7" t="s">
        <v>304</v>
      </c>
      <c r="C52" s="22" t="s">
        <v>78</v>
      </c>
      <c r="D52" s="24">
        <v>432</v>
      </c>
      <c r="E52" s="19">
        <v>0</v>
      </c>
      <c r="F52" s="19">
        <v>-331</v>
      </c>
    </row>
    <row r="53" spans="1:6" ht="45" x14ac:dyDescent="0.25">
      <c r="A53" s="23" t="s">
        <v>74</v>
      </c>
      <c r="B53" s="7" t="s">
        <v>277</v>
      </c>
      <c r="C53" s="22" t="s">
        <v>78</v>
      </c>
      <c r="D53" s="24">
        <v>433</v>
      </c>
      <c r="E53" s="19">
        <f>E49+E51</f>
        <v>2680240</v>
      </c>
      <c r="F53" s="19">
        <f>F49+F51+F52</f>
        <v>2429409</v>
      </c>
    </row>
    <row r="55" spans="1:6" ht="69" customHeight="1" x14ac:dyDescent="0.25">
      <c r="A55" s="15" t="s">
        <v>83</v>
      </c>
      <c r="B55" s="161" t="s">
        <v>99</v>
      </c>
      <c r="C55" s="141" t="s">
        <v>84</v>
      </c>
      <c r="D55" s="185" t="s">
        <v>86</v>
      </c>
      <c r="E55" s="185"/>
    </row>
    <row r="56" spans="1:6" ht="26.25" x14ac:dyDescent="0.25">
      <c r="A56" s="159" t="s">
        <v>971</v>
      </c>
      <c r="B56" s="160" t="s">
        <v>364</v>
      </c>
      <c r="C56" s="162"/>
      <c r="D56" s="180" t="s">
        <v>974</v>
      </c>
      <c r="E56" s="180"/>
    </row>
  </sheetData>
  <mergeCells count="5"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O35"/>
  <sheetViews>
    <sheetView view="pageBreakPreview" zoomScaleNormal="100" zoomScaleSheetLayoutView="100" workbookViewId="0">
      <selection activeCell="I23" sqref="I23"/>
    </sheetView>
  </sheetViews>
  <sheetFormatPr defaultColWidth="8" defaultRowHeight="12.75" customHeight="1" x14ac:dyDescent="0.2"/>
  <cols>
    <col min="1" max="1" width="10.85546875" style="26" customWidth="1"/>
    <col min="2" max="2" width="5.7109375" style="26" customWidth="1"/>
    <col min="3" max="3" width="57.5703125" style="26" customWidth="1"/>
    <col min="4" max="4" width="7.140625" style="26" customWidth="1"/>
    <col min="5" max="6" width="16.42578125" style="26" customWidth="1"/>
    <col min="7" max="249" width="9.140625" style="27" customWidth="1"/>
    <col min="250" max="16384" width="8" style="155"/>
  </cols>
  <sheetData>
    <row r="2" spans="2:6" x14ac:dyDescent="0.2">
      <c r="B2" s="26" t="str">
        <f>'[1]1'!A1</f>
        <v xml:space="preserve">Naziv investicionog fonda: </v>
      </c>
      <c r="C2" s="6" t="s">
        <v>970</v>
      </c>
      <c r="D2" s="6" t="s">
        <v>970</v>
      </c>
    </row>
    <row r="3" spans="2:6" x14ac:dyDescent="0.2">
      <c r="B3" s="26" t="str">
        <f>'[1]1'!A2</f>
        <v xml:space="preserve">Registarski broj investicionog fonda: </v>
      </c>
    </row>
    <row r="4" spans="2:6" x14ac:dyDescent="0.2">
      <c r="B4" s="26" t="str">
        <f>'[1]1'!A3</f>
        <v>Naziv društva za upravljanje investicionim fondom: Društvo za upravljanje investicionim fondovima Kristal invest A.D. Banja Luka</v>
      </c>
    </row>
    <row r="5" spans="2:6" x14ac:dyDescent="0.2">
      <c r="B5" s="26" t="str">
        <f>'[1]1'!A4</f>
        <v>Matični broj društva za upravljanje investicionim fondom: 01935615</v>
      </c>
    </row>
    <row r="6" spans="2:6" x14ac:dyDescent="0.2">
      <c r="B6" s="26" t="str">
        <f>'[1]1'!A5</f>
        <v>JIB društva za upravljanje investicionim fondom: 4400819920004</v>
      </c>
    </row>
    <row r="7" spans="2:6" x14ac:dyDescent="0.2">
      <c r="B7" s="26" t="str">
        <f>'[1]1'!A6</f>
        <v>JIB zatvorenog investicionog fonda: JP-M-7</v>
      </c>
    </row>
    <row r="10" spans="2:6" x14ac:dyDescent="0.2">
      <c r="B10" s="188" t="s">
        <v>340</v>
      </c>
      <c r="C10" s="188"/>
      <c r="D10" s="188"/>
      <c r="E10" s="188"/>
      <c r="F10" s="188"/>
    </row>
    <row r="11" spans="2:6" x14ac:dyDescent="0.2">
      <c r="B11" s="188" t="s">
        <v>953</v>
      </c>
      <c r="C11" s="188"/>
      <c r="D11" s="188"/>
      <c r="E11" s="188"/>
      <c r="F11" s="188"/>
    </row>
    <row r="12" spans="2:6" x14ac:dyDescent="0.2">
      <c r="B12" s="143"/>
      <c r="C12" s="143"/>
      <c r="D12" s="143"/>
      <c r="E12" s="143"/>
      <c r="F12" s="143"/>
    </row>
    <row r="13" spans="2:6" ht="25.5" x14ac:dyDescent="0.2">
      <c r="F13" s="53" t="s">
        <v>79</v>
      </c>
    </row>
    <row r="14" spans="2:6" ht="25.5" customHeight="1" x14ac:dyDescent="0.2">
      <c r="B14" s="29" t="s">
        <v>80</v>
      </c>
      <c r="C14" s="30" t="s">
        <v>341</v>
      </c>
      <c r="D14" s="30" t="s">
        <v>342</v>
      </c>
      <c r="E14" s="30" t="s">
        <v>81</v>
      </c>
      <c r="F14" s="30" t="s">
        <v>82</v>
      </c>
    </row>
    <row r="15" spans="2:6" x14ac:dyDescent="0.2">
      <c r="B15" s="31">
        <v>1</v>
      </c>
      <c r="C15" s="31">
        <v>2</v>
      </c>
      <c r="D15" s="31">
        <v>3</v>
      </c>
      <c r="E15" s="31">
        <v>4</v>
      </c>
      <c r="F15" s="31">
        <v>5</v>
      </c>
    </row>
    <row r="16" spans="2:6" ht="19.5" customHeight="1" x14ac:dyDescent="0.2">
      <c r="B16" s="31" t="s">
        <v>343</v>
      </c>
      <c r="C16" s="32" t="s">
        <v>344</v>
      </c>
      <c r="D16" s="31">
        <v>501</v>
      </c>
      <c r="E16" s="33"/>
      <c r="F16" s="33"/>
    </row>
    <row r="17" spans="1:6" ht="20.100000000000001" customHeight="1" x14ac:dyDescent="0.2">
      <c r="B17" s="31" t="s">
        <v>345</v>
      </c>
      <c r="C17" s="32" t="s">
        <v>346</v>
      </c>
      <c r="D17" s="31">
        <v>502</v>
      </c>
      <c r="E17" s="156">
        <v>29887514</v>
      </c>
      <c r="F17" s="156">
        <v>14018271</v>
      </c>
    </row>
    <row r="18" spans="1:6" ht="20.100000000000001" customHeight="1" x14ac:dyDescent="0.2">
      <c r="B18" s="31" t="s">
        <v>347</v>
      </c>
      <c r="C18" s="32" t="s">
        <v>348</v>
      </c>
      <c r="D18" s="31">
        <v>503</v>
      </c>
      <c r="E18" s="34">
        <v>5819611.43501601</v>
      </c>
      <c r="F18" s="34">
        <v>2926359</v>
      </c>
    </row>
    <row r="19" spans="1:6" ht="20.100000000000001" customHeight="1" x14ac:dyDescent="0.2">
      <c r="B19" s="31" t="s">
        <v>349</v>
      </c>
      <c r="C19" s="32" t="s">
        <v>350</v>
      </c>
      <c r="D19" s="31">
        <v>504</v>
      </c>
      <c r="E19" s="34">
        <v>5.1356999999999999</v>
      </c>
      <c r="F19" s="34">
        <v>4.7903000000000002</v>
      </c>
    </row>
    <row r="20" spans="1:6" ht="18.75" customHeight="1" x14ac:dyDescent="0.2">
      <c r="B20" s="31" t="s">
        <v>351</v>
      </c>
      <c r="C20" s="32" t="s">
        <v>352</v>
      </c>
      <c r="D20" s="31">
        <v>505</v>
      </c>
      <c r="E20" s="156"/>
      <c r="F20" s="156"/>
    </row>
    <row r="21" spans="1:6" ht="20.100000000000001" customHeight="1" x14ac:dyDescent="0.2">
      <c r="B21" s="31" t="s">
        <v>345</v>
      </c>
      <c r="C21" s="32" t="s">
        <v>353</v>
      </c>
      <c r="D21" s="31">
        <v>506</v>
      </c>
      <c r="E21" s="156">
        <v>32948828</v>
      </c>
      <c r="F21" s="156">
        <v>28858325</v>
      </c>
    </row>
    <row r="22" spans="1:6" ht="20.100000000000001" customHeight="1" x14ac:dyDescent="0.2">
      <c r="B22" s="31" t="s">
        <v>347</v>
      </c>
      <c r="C22" s="32" t="s">
        <v>354</v>
      </c>
      <c r="D22" s="31">
        <v>507</v>
      </c>
      <c r="E22" s="34">
        <v>5298607.5269042896</v>
      </c>
      <c r="F22" s="34">
        <v>5992138.2284852099</v>
      </c>
    </row>
    <row r="23" spans="1:6" ht="20.100000000000001" customHeight="1" x14ac:dyDescent="0.2">
      <c r="B23" s="31" t="s">
        <v>349</v>
      </c>
      <c r="C23" s="32" t="s">
        <v>355</v>
      </c>
      <c r="D23" s="31">
        <v>508</v>
      </c>
      <c r="E23" s="34">
        <v>6.2183999999999999</v>
      </c>
      <c r="F23" s="34">
        <v>4.8159999999999998</v>
      </c>
    </row>
    <row r="24" spans="1:6" ht="20.100000000000001" customHeight="1" x14ac:dyDescent="0.2">
      <c r="B24" s="31" t="s">
        <v>356</v>
      </c>
      <c r="C24" s="32" t="s">
        <v>357</v>
      </c>
      <c r="D24" s="31">
        <v>509</v>
      </c>
      <c r="E24" s="156"/>
      <c r="F24" s="156"/>
    </row>
    <row r="25" spans="1:6" ht="18" customHeight="1" x14ac:dyDescent="0.2">
      <c r="B25" s="31" t="s">
        <v>345</v>
      </c>
      <c r="C25" s="32" t="s">
        <v>358</v>
      </c>
      <c r="D25" s="31">
        <v>510</v>
      </c>
      <c r="E25" s="34">
        <v>2.3376655285165863E-2</v>
      </c>
      <c r="F25" s="34">
        <v>2.7269184924482871E-2</v>
      </c>
    </row>
    <row r="26" spans="1:6" ht="18.75" customHeight="1" x14ac:dyDescent="0.2">
      <c r="B26" s="31" t="s">
        <v>347</v>
      </c>
      <c r="C26" s="32" t="s">
        <v>359</v>
      </c>
      <c r="D26" s="31">
        <v>511</v>
      </c>
      <c r="E26" s="157">
        <v>5.1231980588167518E-2</v>
      </c>
      <c r="F26" s="157">
        <v>1.8961485154121771E-2</v>
      </c>
    </row>
    <row r="27" spans="1:6" ht="20.100000000000001" customHeight="1" x14ac:dyDescent="0.2">
      <c r="B27" s="31" t="s">
        <v>349</v>
      </c>
      <c r="C27" s="32" t="s">
        <v>360</v>
      </c>
      <c r="D27" s="31">
        <v>512</v>
      </c>
      <c r="E27" s="156">
        <v>0</v>
      </c>
      <c r="F27" s="156">
        <v>0</v>
      </c>
    </row>
    <row r="28" spans="1:6" ht="20.100000000000001" customHeight="1" x14ac:dyDescent="0.2">
      <c r="B28" s="31" t="s">
        <v>44</v>
      </c>
      <c r="C28" s="32" t="s">
        <v>361</v>
      </c>
      <c r="D28" s="31">
        <v>513</v>
      </c>
      <c r="E28" s="34">
        <v>0.1024</v>
      </c>
      <c r="F28" s="34">
        <v>1.0586</v>
      </c>
    </row>
    <row r="31" spans="1:6" ht="16.5" customHeight="1" x14ac:dyDescent="0.2">
      <c r="A31" s="189" t="s">
        <v>83</v>
      </c>
      <c r="B31" s="189"/>
      <c r="C31" s="163" t="s">
        <v>362</v>
      </c>
      <c r="D31" s="190" t="s">
        <v>84</v>
      </c>
      <c r="E31" s="191" t="s">
        <v>363</v>
      </c>
      <c r="F31" s="191"/>
    </row>
    <row r="32" spans="1:6" ht="16.5" customHeight="1" x14ac:dyDescent="0.2">
      <c r="A32" s="189" t="s">
        <v>975</v>
      </c>
      <c r="B32" s="189"/>
      <c r="C32" s="160" t="s">
        <v>364</v>
      </c>
      <c r="D32" s="190"/>
      <c r="E32" s="191"/>
      <c r="F32" s="191"/>
    </row>
    <row r="33" spans="1:6" ht="12.75" customHeight="1" x14ac:dyDescent="0.2">
      <c r="A33" s="164"/>
      <c r="B33" s="164"/>
      <c r="C33" s="164"/>
      <c r="D33" s="164"/>
      <c r="E33" s="186" t="s">
        <v>365</v>
      </c>
      <c r="F33" s="186"/>
    </row>
    <row r="34" spans="1:6" ht="17.25" customHeight="1" x14ac:dyDescent="0.2"/>
    <row r="35" spans="1:6" ht="23.25" customHeight="1" x14ac:dyDescent="0.4">
      <c r="C35" s="187"/>
      <c r="D35" s="187"/>
      <c r="E35" s="187"/>
      <c r="F35" s="187"/>
    </row>
  </sheetData>
  <mergeCells count="8">
    <mergeCell ref="E33:F33"/>
    <mergeCell ref="C35:F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96"/>
  <sheetViews>
    <sheetView view="pageBreakPreview" topLeftCell="A85" zoomScaleNormal="100" zoomScaleSheetLayoutView="100" workbookViewId="0">
      <selection activeCell="H17" sqref="H17"/>
    </sheetView>
  </sheetViews>
  <sheetFormatPr defaultColWidth="8" defaultRowHeight="12.75" customHeight="1" x14ac:dyDescent="0.2"/>
  <cols>
    <col min="1" max="1" width="47" style="53" customWidth="1"/>
    <col min="2" max="2" width="10.7109375" style="38" customWidth="1"/>
    <col min="3" max="3" width="11.85546875" style="39" customWidth="1"/>
    <col min="4" max="4" width="5.140625" style="26" customWidth="1"/>
    <col min="5" max="5" width="12.5703125" style="40" customWidth="1"/>
    <col min="6" max="6" width="5.28515625" style="36" customWidth="1"/>
    <col min="7" max="7" width="12.7109375" style="41" customWidth="1"/>
    <col min="8" max="8" width="5.28515625" style="36" customWidth="1"/>
    <col min="9" max="9" width="16.5703125" style="42" customWidth="1"/>
    <col min="10" max="10" width="7.5703125" style="36" customWidth="1"/>
    <col min="11" max="11" width="12" style="41" customWidth="1"/>
    <col min="12" max="12" width="5.42578125" style="43" customWidth="1"/>
    <col min="13" max="13" width="16.85546875" style="42" customWidth="1"/>
    <col min="14" max="14" width="6.42578125" style="36" customWidth="1"/>
    <col min="15" max="15" width="13.140625" style="41" customWidth="1"/>
    <col min="16" max="16" width="6.42578125" style="36" customWidth="1"/>
    <col min="17" max="17" width="13.28515625" style="41" customWidth="1"/>
    <col min="18" max="18" width="32.42578125" style="26" hidden="1" customWidth="1"/>
    <col min="19" max="19" width="14.85546875" style="26" hidden="1" customWidth="1"/>
    <col min="20" max="20" width="9.140625" style="26" customWidth="1"/>
    <col min="21" max="21" width="21" style="26" customWidth="1"/>
    <col min="22" max="256" width="9.140625" style="26" customWidth="1"/>
    <col min="257" max="16384" width="8" style="37"/>
  </cols>
  <sheetData>
    <row r="1" spans="1:18" x14ac:dyDescent="0.2">
      <c r="A1" s="26" t="str">
        <f>'[1]1'!A1</f>
        <v xml:space="preserve">Naziv investicionog fonda: </v>
      </c>
      <c r="B1" s="6" t="s">
        <v>970</v>
      </c>
    </row>
    <row r="2" spans="1:18" x14ac:dyDescent="0.2">
      <c r="A2" s="26" t="str">
        <f>'[1]1'!A2</f>
        <v xml:space="preserve">Registarski broj investicionog fonda: </v>
      </c>
    </row>
    <row r="3" spans="1:18" x14ac:dyDescent="0.2">
      <c r="A3" s="26" t="str">
        <f>'[1]1'!A3</f>
        <v>Naziv društva za upravljanje investicionim fondom: Društvo za upravljanje investicionim fondovima Kristal invest A.D. Banja Luka</v>
      </c>
    </row>
    <row r="4" spans="1:18" x14ac:dyDescent="0.2">
      <c r="A4" s="26" t="str">
        <f>'[1]1'!A4</f>
        <v>Matični broj društva za upravljanje investicionim fondom: 01935615</v>
      </c>
    </row>
    <row r="5" spans="1:18" x14ac:dyDescent="0.2">
      <c r="A5" s="26" t="str">
        <f>'[1]1'!A5</f>
        <v>JIB društva za upravljanje investicionim fondom: 4400819920004</v>
      </c>
    </row>
    <row r="6" spans="1:18" x14ac:dyDescent="0.2">
      <c r="A6" s="26" t="str">
        <f>'[1]1'!A6</f>
        <v>JIB zatvorenog investicionog fonda: JP-M-7</v>
      </c>
    </row>
    <row r="8" spans="1:18" x14ac:dyDescent="0.2">
      <c r="A8" s="188" t="s">
        <v>366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</row>
    <row r="9" spans="1:18" x14ac:dyDescent="0.2">
      <c r="A9" s="188" t="s">
        <v>954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</row>
    <row r="10" spans="1:18" x14ac:dyDescent="0.2">
      <c r="A10" s="44"/>
      <c r="B10" s="45"/>
      <c r="C10" s="46"/>
      <c r="D10" s="47"/>
      <c r="E10" s="48"/>
      <c r="F10" s="49"/>
      <c r="G10" s="50"/>
      <c r="H10" s="49"/>
      <c r="I10" s="51"/>
      <c r="J10" s="49"/>
      <c r="K10" s="50"/>
      <c r="L10" s="52"/>
      <c r="M10" s="51"/>
      <c r="N10" s="49"/>
      <c r="O10" s="50"/>
      <c r="P10" s="49"/>
      <c r="Q10" s="50"/>
    </row>
    <row r="11" spans="1:18" x14ac:dyDescent="0.2">
      <c r="A11" s="53" t="s">
        <v>367</v>
      </c>
    </row>
    <row r="12" spans="1:18" ht="45.75" customHeight="1" x14ac:dyDescent="0.2">
      <c r="A12" s="204" t="s">
        <v>368</v>
      </c>
      <c r="B12" s="205"/>
      <c r="C12" s="206"/>
      <c r="D12" s="201" t="s">
        <v>342</v>
      </c>
      <c r="E12" s="207" t="s">
        <v>369</v>
      </c>
      <c r="F12" s="201" t="s">
        <v>342</v>
      </c>
      <c r="G12" s="194" t="s">
        <v>370</v>
      </c>
      <c r="H12" s="201" t="s">
        <v>342</v>
      </c>
      <c r="I12" s="199" t="s">
        <v>371</v>
      </c>
      <c r="J12" s="201" t="s">
        <v>342</v>
      </c>
      <c r="K12" s="194" t="s">
        <v>372</v>
      </c>
      <c r="L12" s="196" t="s">
        <v>342</v>
      </c>
      <c r="M12" s="199" t="s">
        <v>373</v>
      </c>
      <c r="N12" s="201" t="s">
        <v>342</v>
      </c>
      <c r="O12" s="194" t="s">
        <v>374</v>
      </c>
      <c r="P12" s="201" t="s">
        <v>342</v>
      </c>
      <c r="Q12" s="194" t="s">
        <v>375</v>
      </c>
      <c r="R12" s="54"/>
    </row>
    <row r="13" spans="1:18" ht="63" customHeight="1" x14ac:dyDescent="0.2">
      <c r="A13" s="30" t="s">
        <v>376</v>
      </c>
      <c r="B13" s="30" t="s">
        <v>377</v>
      </c>
      <c r="C13" s="30" t="s">
        <v>378</v>
      </c>
      <c r="D13" s="202"/>
      <c r="E13" s="208"/>
      <c r="F13" s="202"/>
      <c r="G13" s="195"/>
      <c r="H13" s="202"/>
      <c r="I13" s="200"/>
      <c r="J13" s="202"/>
      <c r="K13" s="195"/>
      <c r="L13" s="197"/>
      <c r="M13" s="200"/>
      <c r="N13" s="202"/>
      <c r="O13" s="195"/>
      <c r="P13" s="202"/>
      <c r="Q13" s="195"/>
      <c r="R13" s="54">
        <v>102235371.31999999</v>
      </c>
    </row>
    <row r="14" spans="1:18" x14ac:dyDescent="0.2">
      <c r="A14" s="204">
        <v>1</v>
      </c>
      <c r="B14" s="205"/>
      <c r="C14" s="206"/>
      <c r="D14" s="203"/>
      <c r="E14" s="55">
        <v>2</v>
      </c>
      <c r="F14" s="203"/>
      <c r="G14" s="55">
        <v>3</v>
      </c>
      <c r="H14" s="203"/>
      <c r="I14" s="30">
        <v>4</v>
      </c>
      <c r="J14" s="203"/>
      <c r="K14" s="55">
        <v>5</v>
      </c>
      <c r="L14" s="198"/>
      <c r="M14" s="30">
        <v>6</v>
      </c>
      <c r="N14" s="203"/>
      <c r="O14" s="55">
        <v>7</v>
      </c>
      <c r="P14" s="203"/>
      <c r="Q14" s="55">
        <v>8</v>
      </c>
      <c r="R14" s="54"/>
    </row>
    <row r="15" spans="1:18" ht="19.5" customHeight="1" x14ac:dyDescent="0.2">
      <c r="A15" s="56" t="s">
        <v>379</v>
      </c>
      <c r="B15" s="30"/>
      <c r="C15" s="57"/>
      <c r="D15" s="31" t="s">
        <v>380</v>
      </c>
      <c r="E15" s="58"/>
      <c r="F15" s="59" t="s">
        <v>381</v>
      </c>
      <c r="G15" s="60"/>
      <c r="H15" s="61" t="s">
        <v>382</v>
      </c>
      <c r="I15" s="62"/>
      <c r="J15" s="61" t="s">
        <v>383</v>
      </c>
      <c r="K15" s="63"/>
      <c r="L15" s="61" t="s">
        <v>384</v>
      </c>
      <c r="M15" s="64"/>
      <c r="N15" s="59" t="s">
        <v>385</v>
      </c>
      <c r="O15" s="63"/>
      <c r="P15" s="59" t="s">
        <v>386</v>
      </c>
      <c r="Q15" s="63"/>
      <c r="R15" s="65"/>
    </row>
    <row r="16" spans="1:18" ht="19.5" customHeight="1" x14ac:dyDescent="0.2">
      <c r="A16" s="56" t="s">
        <v>387</v>
      </c>
      <c r="B16" s="30"/>
      <c r="C16" s="57"/>
      <c r="D16" s="31" t="s">
        <v>388</v>
      </c>
      <c r="E16" s="58"/>
      <c r="F16" s="59" t="s">
        <v>389</v>
      </c>
      <c r="G16" s="60"/>
      <c r="H16" s="61" t="s">
        <v>390</v>
      </c>
      <c r="I16" s="62">
        <v>15846864.99</v>
      </c>
      <c r="J16" s="61" t="s">
        <v>391</v>
      </c>
      <c r="K16" s="63"/>
      <c r="L16" s="61" t="s">
        <v>392</v>
      </c>
      <c r="M16" s="64">
        <v>20652559.690000001</v>
      </c>
      <c r="N16" s="59" t="s">
        <v>393</v>
      </c>
      <c r="O16" s="63"/>
      <c r="P16" s="59" t="s">
        <v>394</v>
      </c>
      <c r="Q16" s="63">
        <v>61.719700000000003</v>
      </c>
      <c r="R16" s="65"/>
    </row>
    <row r="17" spans="1:18" ht="19.5" customHeight="1" x14ac:dyDescent="0.2">
      <c r="A17" s="56" t="s">
        <v>395</v>
      </c>
      <c r="B17" s="30" t="s">
        <v>396</v>
      </c>
      <c r="C17" s="57" t="s">
        <v>397</v>
      </c>
      <c r="D17" s="31"/>
      <c r="E17" s="58">
        <v>19039206</v>
      </c>
      <c r="F17" s="59"/>
      <c r="G17" s="60">
        <v>0</v>
      </c>
      <c r="H17" s="61"/>
      <c r="I17" s="62">
        <v>0</v>
      </c>
      <c r="J17" s="61"/>
      <c r="K17" s="63">
        <v>0</v>
      </c>
      <c r="L17" s="61"/>
      <c r="M17" s="64">
        <v>0</v>
      </c>
      <c r="N17" s="59"/>
      <c r="O17" s="63">
        <v>2.6114000000000002</v>
      </c>
      <c r="P17" s="59"/>
      <c r="Q17" s="63">
        <v>0</v>
      </c>
      <c r="R17" s="65"/>
    </row>
    <row r="18" spans="1:18" ht="19.5" customHeight="1" x14ac:dyDescent="0.2">
      <c r="A18" s="56" t="s">
        <v>398</v>
      </c>
      <c r="B18" s="30" t="s">
        <v>396</v>
      </c>
      <c r="C18" s="57" t="s">
        <v>399</v>
      </c>
      <c r="D18" s="31"/>
      <c r="E18" s="58">
        <v>590655</v>
      </c>
      <c r="F18" s="59"/>
      <c r="G18" s="60">
        <v>0.4</v>
      </c>
      <c r="H18" s="61"/>
      <c r="I18" s="62">
        <v>236262</v>
      </c>
      <c r="J18" s="61"/>
      <c r="K18" s="63">
        <v>0.4</v>
      </c>
      <c r="L18" s="61"/>
      <c r="M18" s="64">
        <v>236262</v>
      </c>
      <c r="N18" s="59"/>
      <c r="O18" s="63">
        <v>6.1501000000000001</v>
      </c>
      <c r="P18" s="59"/>
      <c r="Q18" s="63">
        <v>0.70609999999999995</v>
      </c>
      <c r="R18" s="65"/>
    </row>
    <row r="19" spans="1:18" ht="19.5" customHeight="1" x14ac:dyDescent="0.2">
      <c r="A19" s="56" t="s">
        <v>400</v>
      </c>
      <c r="B19" s="30" t="s">
        <v>396</v>
      </c>
      <c r="C19" s="57" t="s">
        <v>401</v>
      </c>
      <c r="D19" s="31"/>
      <c r="E19" s="58">
        <v>453195</v>
      </c>
      <c r="F19" s="59"/>
      <c r="G19" s="60">
        <v>6.5299999999999997E-2</v>
      </c>
      <c r="H19" s="61"/>
      <c r="I19" s="62">
        <v>29593.63</v>
      </c>
      <c r="J19" s="61"/>
      <c r="K19" s="63">
        <v>4.0899999999999999E-2</v>
      </c>
      <c r="L19" s="61"/>
      <c r="M19" s="64">
        <v>18535.68</v>
      </c>
      <c r="N19" s="59"/>
      <c r="O19" s="63">
        <v>19.292200000000001</v>
      </c>
      <c r="P19" s="59"/>
      <c r="Q19" s="63">
        <v>5.5399999999999998E-2</v>
      </c>
      <c r="R19" s="65"/>
    </row>
    <row r="20" spans="1:18" ht="19.5" customHeight="1" x14ac:dyDescent="0.2">
      <c r="A20" s="56" t="s">
        <v>402</v>
      </c>
      <c r="B20" s="30" t="s">
        <v>396</v>
      </c>
      <c r="C20" s="57" t="s">
        <v>403</v>
      </c>
      <c r="D20" s="31"/>
      <c r="E20" s="58">
        <v>285527</v>
      </c>
      <c r="F20" s="59"/>
      <c r="G20" s="60">
        <v>0</v>
      </c>
      <c r="H20" s="61"/>
      <c r="I20" s="62">
        <v>0</v>
      </c>
      <c r="J20" s="61"/>
      <c r="K20" s="63">
        <v>0</v>
      </c>
      <c r="L20" s="61"/>
      <c r="M20" s="64">
        <v>0</v>
      </c>
      <c r="N20" s="59"/>
      <c r="O20" s="63">
        <v>24.99</v>
      </c>
      <c r="P20" s="59"/>
      <c r="Q20" s="63">
        <v>0</v>
      </c>
      <c r="R20" s="65"/>
    </row>
    <row r="21" spans="1:18" ht="19.5" customHeight="1" x14ac:dyDescent="0.2">
      <c r="A21" s="56" t="s">
        <v>404</v>
      </c>
      <c r="B21" s="30" t="s">
        <v>396</v>
      </c>
      <c r="C21" s="57" t="s">
        <v>405</v>
      </c>
      <c r="D21" s="31"/>
      <c r="E21" s="58">
        <v>3975515</v>
      </c>
      <c r="F21" s="59"/>
      <c r="G21" s="60">
        <v>0.10009999999999999</v>
      </c>
      <c r="H21" s="61"/>
      <c r="I21" s="62">
        <v>397949.05</v>
      </c>
      <c r="J21" s="61"/>
      <c r="K21" s="63">
        <v>7.8100000000000003E-2</v>
      </c>
      <c r="L21" s="61"/>
      <c r="M21" s="64">
        <v>310487.71999999997</v>
      </c>
      <c r="N21" s="59"/>
      <c r="O21" s="63">
        <v>4.3083</v>
      </c>
      <c r="P21" s="59"/>
      <c r="Q21" s="63">
        <v>0.92789999999999995</v>
      </c>
      <c r="R21" s="65"/>
    </row>
    <row r="22" spans="1:18" ht="19.5" customHeight="1" x14ac:dyDescent="0.2">
      <c r="A22" s="56" t="s">
        <v>406</v>
      </c>
      <c r="B22" s="30" t="s">
        <v>396</v>
      </c>
      <c r="C22" s="57" t="s">
        <v>407</v>
      </c>
      <c r="D22" s="31"/>
      <c r="E22" s="58">
        <v>140126</v>
      </c>
      <c r="F22" s="59"/>
      <c r="G22" s="60">
        <v>0.16</v>
      </c>
      <c r="H22" s="61"/>
      <c r="I22" s="62">
        <v>22420.16</v>
      </c>
      <c r="J22" s="61"/>
      <c r="K22" s="63">
        <v>0.192</v>
      </c>
      <c r="L22" s="61"/>
      <c r="M22" s="64">
        <v>26904.19</v>
      </c>
      <c r="N22" s="59"/>
      <c r="O22" s="63">
        <v>0.69889999999999997</v>
      </c>
      <c r="P22" s="59"/>
      <c r="Q22" s="63">
        <v>8.0399999999999999E-2</v>
      </c>
      <c r="R22" s="65"/>
    </row>
    <row r="23" spans="1:18" ht="19.5" customHeight="1" x14ac:dyDescent="0.2">
      <c r="A23" s="56" t="s">
        <v>408</v>
      </c>
      <c r="B23" s="30" t="s">
        <v>396</v>
      </c>
      <c r="C23" s="57" t="s">
        <v>409</v>
      </c>
      <c r="D23" s="31"/>
      <c r="E23" s="58">
        <v>196042</v>
      </c>
      <c r="F23" s="59"/>
      <c r="G23" s="60">
        <v>0.15570000000000001</v>
      </c>
      <c r="H23" s="61"/>
      <c r="I23" s="62">
        <v>30523.74</v>
      </c>
      <c r="J23" s="61"/>
      <c r="K23" s="63">
        <v>0.2006</v>
      </c>
      <c r="L23" s="61"/>
      <c r="M23" s="64">
        <v>39326.03</v>
      </c>
      <c r="N23" s="59"/>
      <c r="O23" s="63">
        <v>0.50939999999999996</v>
      </c>
      <c r="P23" s="59"/>
      <c r="Q23" s="63">
        <v>0.11749999999999999</v>
      </c>
      <c r="R23" s="65"/>
    </row>
    <row r="24" spans="1:18" ht="19.5" customHeight="1" x14ac:dyDescent="0.2">
      <c r="A24" s="56" t="s">
        <v>410</v>
      </c>
      <c r="B24" s="30" t="s">
        <v>396</v>
      </c>
      <c r="C24" s="57" t="s">
        <v>411</v>
      </c>
      <c r="D24" s="31"/>
      <c r="E24" s="58">
        <v>437620</v>
      </c>
      <c r="F24" s="59"/>
      <c r="G24" s="60">
        <v>0.30630000000000002</v>
      </c>
      <c r="H24" s="61"/>
      <c r="I24" s="62">
        <v>134043.01</v>
      </c>
      <c r="J24" s="61"/>
      <c r="K24" s="63">
        <v>0.28689999999999999</v>
      </c>
      <c r="L24" s="61"/>
      <c r="M24" s="64">
        <v>125553.18</v>
      </c>
      <c r="N24" s="59"/>
      <c r="O24" s="63">
        <v>1.4063000000000001</v>
      </c>
      <c r="P24" s="59"/>
      <c r="Q24" s="63">
        <v>0.37519999999999998</v>
      </c>
      <c r="R24" s="65"/>
    </row>
    <row r="25" spans="1:18" ht="19.5" customHeight="1" x14ac:dyDescent="0.2">
      <c r="A25" s="56" t="s">
        <v>412</v>
      </c>
      <c r="B25" s="30" t="s">
        <v>396</v>
      </c>
      <c r="C25" s="57" t="s">
        <v>413</v>
      </c>
      <c r="D25" s="31"/>
      <c r="E25" s="58">
        <v>2562418</v>
      </c>
      <c r="F25" s="59"/>
      <c r="G25" s="60">
        <v>0</v>
      </c>
      <c r="H25" s="61"/>
      <c r="I25" s="62">
        <v>0</v>
      </c>
      <c r="J25" s="61"/>
      <c r="K25" s="63">
        <v>0</v>
      </c>
      <c r="L25" s="61"/>
      <c r="M25" s="64">
        <v>0</v>
      </c>
      <c r="N25" s="59"/>
      <c r="O25" s="63">
        <v>20.1158</v>
      </c>
      <c r="P25" s="59"/>
      <c r="Q25" s="63">
        <v>0</v>
      </c>
      <c r="R25" s="65"/>
    </row>
    <row r="26" spans="1:18" ht="19.5" customHeight="1" x14ac:dyDescent="0.2">
      <c r="A26" s="56" t="s">
        <v>414</v>
      </c>
      <c r="B26" s="30" t="s">
        <v>396</v>
      </c>
      <c r="C26" s="57" t="s">
        <v>415</v>
      </c>
      <c r="D26" s="31"/>
      <c r="E26" s="58">
        <v>2347356</v>
      </c>
      <c r="F26" s="59"/>
      <c r="G26" s="60">
        <v>0</v>
      </c>
      <c r="H26" s="61"/>
      <c r="I26" s="62">
        <v>0</v>
      </c>
      <c r="J26" s="61"/>
      <c r="K26" s="63">
        <v>0</v>
      </c>
      <c r="L26" s="61"/>
      <c r="M26" s="64">
        <v>0</v>
      </c>
      <c r="N26" s="59"/>
      <c r="O26" s="63">
        <v>4.5758000000000001</v>
      </c>
      <c r="P26" s="59"/>
      <c r="Q26" s="63">
        <v>0</v>
      </c>
      <c r="R26" s="65"/>
    </row>
    <row r="27" spans="1:18" ht="19.5" customHeight="1" x14ac:dyDescent="0.2">
      <c r="A27" s="56" t="s">
        <v>416</v>
      </c>
      <c r="B27" s="30" t="s">
        <v>396</v>
      </c>
      <c r="C27" s="57" t="s">
        <v>417</v>
      </c>
      <c r="D27" s="31"/>
      <c r="E27" s="58">
        <v>547645</v>
      </c>
      <c r="F27" s="59"/>
      <c r="G27" s="60">
        <v>0</v>
      </c>
      <c r="H27" s="61"/>
      <c r="I27" s="62">
        <v>0</v>
      </c>
      <c r="J27" s="61"/>
      <c r="K27" s="63">
        <v>0</v>
      </c>
      <c r="L27" s="61"/>
      <c r="M27" s="64">
        <v>0</v>
      </c>
      <c r="N27" s="59"/>
      <c r="O27" s="63">
        <v>9.4537999999999993</v>
      </c>
      <c r="P27" s="59"/>
      <c r="Q27" s="63">
        <v>0</v>
      </c>
      <c r="R27" s="65"/>
    </row>
    <row r="28" spans="1:18" ht="19.5" customHeight="1" x14ac:dyDescent="0.2">
      <c r="A28" s="56" t="s">
        <v>418</v>
      </c>
      <c r="B28" s="30" t="s">
        <v>396</v>
      </c>
      <c r="C28" s="57" t="s">
        <v>419</v>
      </c>
      <c r="D28" s="31"/>
      <c r="E28" s="58">
        <v>550862</v>
      </c>
      <c r="F28" s="59"/>
      <c r="G28" s="60">
        <v>0</v>
      </c>
      <c r="H28" s="61"/>
      <c r="I28" s="62">
        <v>0</v>
      </c>
      <c r="J28" s="61"/>
      <c r="K28" s="63">
        <v>0</v>
      </c>
      <c r="L28" s="61"/>
      <c r="M28" s="64">
        <v>0</v>
      </c>
      <c r="N28" s="59"/>
      <c r="O28" s="63">
        <v>1.9105000000000001</v>
      </c>
      <c r="P28" s="59"/>
      <c r="Q28" s="63">
        <v>0</v>
      </c>
      <c r="R28" s="65"/>
    </row>
    <row r="29" spans="1:18" ht="19.5" customHeight="1" x14ac:dyDescent="0.2">
      <c r="A29" s="56" t="s">
        <v>420</v>
      </c>
      <c r="B29" s="30" t="s">
        <v>396</v>
      </c>
      <c r="C29" s="57" t="s">
        <v>421</v>
      </c>
      <c r="D29" s="31"/>
      <c r="E29" s="58">
        <v>2040535</v>
      </c>
      <c r="F29" s="59"/>
      <c r="G29" s="60">
        <v>0</v>
      </c>
      <c r="H29" s="61"/>
      <c r="I29" s="62">
        <v>0</v>
      </c>
      <c r="J29" s="61"/>
      <c r="K29" s="63">
        <v>0</v>
      </c>
      <c r="L29" s="61"/>
      <c r="M29" s="64">
        <v>0</v>
      </c>
      <c r="N29" s="59"/>
      <c r="O29" s="63">
        <v>9.5488999999999997</v>
      </c>
      <c r="P29" s="59"/>
      <c r="Q29" s="63">
        <v>0</v>
      </c>
      <c r="R29" s="65"/>
    </row>
    <row r="30" spans="1:18" ht="19.5" customHeight="1" x14ac:dyDescent="0.2">
      <c r="A30" s="56" t="s">
        <v>422</v>
      </c>
      <c r="B30" s="30" t="s">
        <v>396</v>
      </c>
      <c r="C30" s="57" t="s">
        <v>423</v>
      </c>
      <c r="D30" s="31"/>
      <c r="E30" s="58">
        <v>268958</v>
      </c>
      <c r="F30" s="59"/>
      <c r="G30" s="60">
        <v>0</v>
      </c>
      <c r="H30" s="61"/>
      <c r="I30" s="62">
        <v>0</v>
      </c>
      <c r="J30" s="61"/>
      <c r="K30" s="63">
        <v>0</v>
      </c>
      <c r="L30" s="61"/>
      <c r="M30" s="64">
        <v>0</v>
      </c>
      <c r="N30" s="59"/>
      <c r="O30" s="63">
        <v>2.3197999999999999</v>
      </c>
      <c r="P30" s="59"/>
      <c r="Q30" s="63">
        <v>0</v>
      </c>
      <c r="R30" s="65"/>
    </row>
    <row r="31" spans="1:18" ht="19.5" customHeight="1" x14ac:dyDescent="0.2">
      <c r="A31" s="56" t="s">
        <v>424</v>
      </c>
      <c r="B31" s="30" t="s">
        <v>396</v>
      </c>
      <c r="C31" s="57" t="s">
        <v>425</v>
      </c>
      <c r="D31" s="31"/>
      <c r="E31" s="58">
        <v>8697</v>
      </c>
      <c r="F31" s="59"/>
      <c r="G31" s="60">
        <v>0</v>
      </c>
      <c r="H31" s="61"/>
      <c r="I31" s="62">
        <v>0</v>
      </c>
      <c r="J31" s="61"/>
      <c r="K31" s="63">
        <v>0</v>
      </c>
      <c r="L31" s="61"/>
      <c r="M31" s="64">
        <v>0</v>
      </c>
      <c r="N31" s="59"/>
      <c r="O31" s="63">
        <v>2.4247999999999998</v>
      </c>
      <c r="P31" s="59"/>
      <c r="Q31" s="63">
        <v>0</v>
      </c>
      <c r="R31" s="65"/>
    </row>
    <row r="32" spans="1:18" ht="19.5" customHeight="1" x14ac:dyDescent="0.2">
      <c r="A32" s="56" t="s">
        <v>426</v>
      </c>
      <c r="B32" s="30" t="s">
        <v>396</v>
      </c>
      <c r="C32" s="57" t="s">
        <v>427</v>
      </c>
      <c r="D32" s="31"/>
      <c r="E32" s="58">
        <v>15130467</v>
      </c>
      <c r="F32" s="59"/>
      <c r="G32" s="60">
        <v>0.2399</v>
      </c>
      <c r="H32" s="61"/>
      <c r="I32" s="62">
        <v>3629799.03</v>
      </c>
      <c r="J32" s="61"/>
      <c r="K32" s="63">
        <v>0.29349999999999998</v>
      </c>
      <c r="L32" s="61"/>
      <c r="M32" s="64">
        <v>4440792.0599999996</v>
      </c>
      <c r="N32" s="59"/>
      <c r="O32" s="63">
        <v>3.4235000000000002</v>
      </c>
      <c r="P32" s="59"/>
      <c r="Q32" s="63">
        <v>13.2712</v>
      </c>
      <c r="R32" s="65"/>
    </row>
    <row r="33" spans="1:18" ht="19.5" customHeight="1" x14ac:dyDescent="0.2">
      <c r="A33" s="56" t="s">
        <v>428</v>
      </c>
      <c r="B33" s="30" t="s">
        <v>396</v>
      </c>
      <c r="C33" s="57" t="s">
        <v>429</v>
      </c>
      <c r="D33" s="31"/>
      <c r="E33" s="58">
        <v>2403881</v>
      </c>
      <c r="F33" s="59"/>
      <c r="G33" s="60">
        <v>0.32400000000000001</v>
      </c>
      <c r="H33" s="61"/>
      <c r="I33" s="62">
        <v>778857.44</v>
      </c>
      <c r="J33" s="61"/>
      <c r="K33" s="63">
        <v>0.27779999999999999</v>
      </c>
      <c r="L33" s="61"/>
      <c r="M33" s="64">
        <v>667798.14</v>
      </c>
      <c r="N33" s="59"/>
      <c r="O33" s="63">
        <v>2.3485999999999998</v>
      </c>
      <c r="P33" s="59"/>
      <c r="Q33" s="63">
        <v>1.9957</v>
      </c>
      <c r="R33" s="65"/>
    </row>
    <row r="34" spans="1:18" ht="19.5" customHeight="1" x14ac:dyDescent="0.2">
      <c r="A34" s="56" t="s">
        <v>430</v>
      </c>
      <c r="B34" s="30" t="s">
        <v>396</v>
      </c>
      <c r="C34" s="57" t="s">
        <v>431</v>
      </c>
      <c r="D34" s="31"/>
      <c r="E34" s="58">
        <v>10262295</v>
      </c>
      <c r="F34" s="59"/>
      <c r="G34" s="60">
        <v>0.21690000000000001</v>
      </c>
      <c r="H34" s="61"/>
      <c r="I34" s="62">
        <v>2225891.79</v>
      </c>
      <c r="J34" s="61"/>
      <c r="K34" s="63">
        <v>0.32</v>
      </c>
      <c r="L34" s="61"/>
      <c r="M34" s="64">
        <v>3283934.4</v>
      </c>
      <c r="N34" s="59"/>
      <c r="O34" s="63">
        <v>2.6644000000000001</v>
      </c>
      <c r="P34" s="59"/>
      <c r="Q34" s="63">
        <v>9.8140000000000001</v>
      </c>
      <c r="R34" s="65"/>
    </row>
    <row r="35" spans="1:18" ht="19.5" customHeight="1" x14ac:dyDescent="0.2">
      <c r="A35" s="56" t="s">
        <v>432</v>
      </c>
      <c r="B35" s="30" t="s">
        <v>396</v>
      </c>
      <c r="C35" s="57" t="s">
        <v>433</v>
      </c>
      <c r="D35" s="31"/>
      <c r="E35" s="58">
        <v>741638</v>
      </c>
      <c r="F35" s="59"/>
      <c r="G35" s="60">
        <v>0.33529999999999999</v>
      </c>
      <c r="H35" s="61"/>
      <c r="I35" s="62">
        <v>248671.22</v>
      </c>
      <c r="J35" s="61"/>
      <c r="K35" s="63">
        <v>0.34370000000000001</v>
      </c>
      <c r="L35" s="61"/>
      <c r="M35" s="64">
        <v>254900.98</v>
      </c>
      <c r="N35" s="59"/>
      <c r="O35" s="63">
        <v>6.1501000000000001</v>
      </c>
      <c r="P35" s="59"/>
      <c r="Q35" s="63">
        <v>0.76180000000000003</v>
      </c>
      <c r="R35" s="65"/>
    </row>
    <row r="36" spans="1:18" ht="19.5" customHeight="1" x14ac:dyDescent="0.2">
      <c r="A36" s="56" t="s">
        <v>434</v>
      </c>
      <c r="B36" s="30" t="s">
        <v>396</v>
      </c>
      <c r="C36" s="57" t="s">
        <v>435</v>
      </c>
      <c r="D36" s="31"/>
      <c r="E36" s="58">
        <v>992764</v>
      </c>
      <c r="F36" s="59"/>
      <c r="G36" s="60">
        <v>0</v>
      </c>
      <c r="H36" s="61"/>
      <c r="I36" s="62">
        <v>0</v>
      </c>
      <c r="J36" s="61"/>
      <c r="K36" s="63">
        <v>0</v>
      </c>
      <c r="L36" s="61"/>
      <c r="M36" s="64">
        <v>0</v>
      </c>
      <c r="N36" s="59"/>
      <c r="O36" s="63">
        <v>3.6139999999999999</v>
      </c>
      <c r="P36" s="59"/>
      <c r="Q36" s="63">
        <v>0</v>
      </c>
      <c r="R36" s="65"/>
    </row>
    <row r="37" spans="1:18" ht="19.5" customHeight="1" x14ac:dyDescent="0.2">
      <c r="A37" s="56" t="s">
        <v>436</v>
      </c>
      <c r="B37" s="30" t="s">
        <v>396</v>
      </c>
      <c r="C37" s="57" t="s">
        <v>437</v>
      </c>
      <c r="D37" s="31"/>
      <c r="E37" s="58">
        <v>3256276</v>
      </c>
      <c r="F37" s="59"/>
      <c r="G37" s="60">
        <v>0.4788</v>
      </c>
      <c r="H37" s="61"/>
      <c r="I37" s="62">
        <v>1559104.95</v>
      </c>
      <c r="J37" s="61"/>
      <c r="K37" s="63">
        <v>0.92469999999999997</v>
      </c>
      <c r="L37" s="61"/>
      <c r="M37" s="64">
        <v>3011078.42</v>
      </c>
      <c r="N37" s="59"/>
      <c r="O37" s="63">
        <v>6.4127999999999998</v>
      </c>
      <c r="P37" s="59"/>
      <c r="Q37" s="63">
        <v>8.9984999999999999</v>
      </c>
      <c r="R37" s="65"/>
    </row>
    <row r="38" spans="1:18" ht="19.5" customHeight="1" x14ac:dyDescent="0.2">
      <c r="A38" s="56" t="s">
        <v>438</v>
      </c>
      <c r="B38" s="30" t="s">
        <v>396</v>
      </c>
      <c r="C38" s="57" t="s">
        <v>439</v>
      </c>
      <c r="D38" s="31"/>
      <c r="E38" s="58">
        <v>570734</v>
      </c>
      <c r="F38" s="59"/>
      <c r="G38" s="60">
        <v>0</v>
      </c>
      <c r="H38" s="61"/>
      <c r="I38" s="62">
        <v>0</v>
      </c>
      <c r="J38" s="61"/>
      <c r="K38" s="63">
        <v>0</v>
      </c>
      <c r="L38" s="61"/>
      <c r="M38" s="64">
        <v>0</v>
      </c>
      <c r="N38" s="59"/>
      <c r="O38" s="63">
        <v>5.2049000000000003</v>
      </c>
      <c r="P38" s="59"/>
      <c r="Q38" s="63">
        <v>0</v>
      </c>
      <c r="R38" s="65"/>
    </row>
    <row r="39" spans="1:18" ht="19.5" customHeight="1" x14ac:dyDescent="0.2">
      <c r="A39" s="56" t="s">
        <v>440</v>
      </c>
      <c r="B39" s="30" t="s">
        <v>396</v>
      </c>
      <c r="C39" s="57" t="s">
        <v>441</v>
      </c>
      <c r="D39" s="31"/>
      <c r="E39" s="58">
        <v>862276</v>
      </c>
      <c r="F39" s="59"/>
      <c r="G39" s="60">
        <v>0.38229999999999997</v>
      </c>
      <c r="H39" s="61"/>
      <c r="I39" s="62">
        <v>329648.11</v>
      </c>
      <c r="J39" s="61"/>
      <c r="K39" s="63">
        <v>0.3599</v>
      </c>
      <c r="L39" s="61"/>
      <c r="M39" s="64">
        <v>310333.13</v>
      </c>
      <c r="N39" s="59"/>
      <c r="O39" s="63">
        <v>11.139099999999999</v>
      </c>
      <c r="P39" s="59"/>
      <c r="Q39" s="63">
        <v>0.9274</v>
      </c>
      <c r="R39" s="65"/>
    </row>
    <row r="40" spans="1:18" ht="19.5" customHeight="1" x14ac:dyDescent="0.2">
      <c r="A40" s="56" t="s">
        <v>442</v>
      </c>
      <c r="B40" s="30" t="s">
        <v>396</v>
      </c>
      <c r="C40" s="57" t="s">
        <v>443</v>
      </c>
      <c r="D40" s="31"/>
      <c r="E40" s="58">
        <v>311</v>
      </c>
      <c r="F40" s="59"/>
      <c r="G40" s="60">
        <v>0</v>
      </c>
      <c r="H40" s="61"/>
      <c r="I40" s="62">
        <v>0</v>
      </c>
      <c r="J40" s="61"/>
      <c r="K40" s="63">
        <v>0</v>
      </c>
      <c r="L40" s="61"/>
      <c r="M40" s="64">
        <v>0</v>
      </c>
      <c r="N40" s="59"/>
      <c r="O40" s="63">
        <v>0.27560000000000001</v>
      </c>
      <c r="P40" s="59"/>
      <c r="Q40" s="63">
        <v>0</v>
      </c>
      <c r="R40" s="65"/>
    </row>
    <row r="41" spans="1:18" ht="19.5" customHeight="1" x14ac:dyDescent="0.2">
      <c r="A41" s="56" t="s">
        <v>444</v>
      </c>
      <c r="B41" s="30" t="s">
        <v>396</v>
      </c>
      <c r="C41" s="57" t="s">
        <v>445</v>
      </c>
      <c r="D41" s="31"/>
      <c r="E41" s="58">
        <v>427899</v>
      </c>
      <c r="F41" s="59"/>
      <c r="G41" s="60">
        <v>0</v>
      </c>
      <c r="H41" s="61"/>
      <c r="I41" s="62">
        <v>0</v>
      </c>
      <c r="J41" s="61"/>
      <c r="K41" s="63">
        <v>0</v>
      </c>
      <c r="L41" s="61"/>
      <c r="M41" s="64">
        <v>0</v>
      </c>
      <c r="N41" s="59"/>
      <c r="O41" s="63">
        <v>11.9428</v>
      </c>
      <c r="P41" s="59"/>
      <c r="Q41" s="63">
        <v>0</v>
      </c>
      <c r="R41" s="65"/>
    </row>
    <row r="42" spans="1:18" ht="19.5" customHeight="1" x14ac:dyDescent="0.2">
      <c r="A42" s="56" t="s">
        <v>446</v>
      </c>
      <c r="B42" s="30" t="s">
        <v>396</v>
      </c>
      <c r="C42" s="57" t="s">
        <v>447</v>
      </c>
      <c r="D42" s="31"/>
      <c r="E42" s="58">
        <v>1124339</v>
      </c>
      <c r="F42" s="59"/>
      <c r="G42" s="60">
        <v>0.11119999999999999</v>
      </c>
      <c r="H42" s="61"/>
      <c r="I42" s="62">
        <v>125016.94</v>
      </c>
      <c r="J42" s="61"/>
      <c r="K42" s="63">
        <v>0.1111</v>
      </c>
      <c r="L42" s="61"/>
      <c r="M42" s="64">
        <v>124914.06</v>
      </c>
      <c r="N42" s="59"/>
      <c r="O42" s="63">
        <v>3.4590000000000001</v>
      </c>
      <c r="P42" s="59"/>
      <c r="Q42" s="63">
        <v>0.37330000000000002</v>
      </c>
      <c r="R42" s="65"/>
    </row>
    <row r="43" spans="1:18" ht="19.5" customHeight="1" x14ac:dyDescent="0.2">
      <c r="A43" s="56" t="s">
        <v>448</v>
      </c>
      <c r="B43" s="30" t="s">
        <v>396</v>
      </c>
      <c r="C43" s="57" t="s">
        <v>449</v>
      </c>
      <c r="D43" s="31"/>
      <c r="E43" s="58">
        <v>1863454</v>
      </c>
      <c r="F43" s="59"/>
      <c r="G43" s="60">
        <v>6.5000000000000002E-2</v>
      </c>
      <c r="H43" s="61"/>
      <c r="I43" s="62">
        <v>121124.51</v>
      </c>
      <c r="J43" s="61"/>
      <c r="K43" s="63">
        <v>7.6999999999999999E-2</v>
      </c>
      <c r="L43" s="61"/>
      <c r="M43" s="64">
        <v>143485.96</v>
      </c>
      <c r="N43" s="59"/>
      <c r="O43" s="63">
        <v>4.8083999999999998</v>
      </c>
      <c r="P43" s="59"/>
      <c r="Q43" s="63">
        <v>0.42880000000000001</v>
      </c>
      <c r="R43" s="65"/>
    </row>
    <row r="44" spans="1:18" ht="19.5" customHeight="1" x14ac:dyDescent="0.2">
      <c r="A44" s="56" t="s">
        <v>450</v>
      </c>
      <c r="B44" s="30" t="s">
        <v>396</v>
      </c>
      <c r="C44" s="57" t="s">
        <v>451</v>
      </c>
      <c r="D44" s="31"/>
      <c r="E44" s="58">
        <v>3530147</v>
      </c>
      <c r="F44" s="59"/>
      <c r="G44" s="60">
        <v>0.1135</v>
      </c>
      <c r="H44" s="61"/>
      <c r="I44" s="62">
        <v>400671.68</v>
      </c>
      <c r="J44" s="61"/>
      <c r="K44" s="63">
        <v>0.1145</v>
      </c>
      <c r="L44" s="61"/>
      <c r="M44" s="64">
        <v>404201.83</v>
      </c>
      <c r="N44" s="59"/>
      <c r="O44" s="63">
        <v>3.7582</v>
      </c>
      <c r="P44" s="59"/>
      <c r="Q44" s="63">
        <v>1.2079</v>
      </c>
      <c r="R44" s="65"/>
    </row>
    <row r="45" spans="1:18" ht="19.5" customHeight="1" x14ac:dyDescent="0.2">
      <c r="A45" s="56" t="s">
        <v>452</v>
      </c>
      <c r="B45" s="30" t="s">
        <v>396</v>
      </c>
      <c r="C45" s="57" t="s">
        <v>453</v>
      </c>
      <c r="D45" s="31"/>
      <c r="E45" s="58">
        <v>847550</v>
      </c>
      <c r="F45" s="59"/>
      <c r="G45" s="60">
        <v>0</v>
      </c>
      <c r="H45" s="61"/>
      <c r="I45" s="62">
        <v>0</v>
      </c>
      <c r="J45" s="61"/>
      <c r="K45" s="63">
        <v>0</v>
      </c>
      <c r="L45" s="61"/>
      <c r="M45" s="64">
        <v>0</v>
      </c>
      <c r="N45" s="59"/>
      <c r="O45" s="63">
        <v>4.9878999999999998</v>
      </c>
      <c r="P45" s="59"/>
      <c r="Q45" s="63">
        <v>0</v>
      </c>
      <c r="R45" s="65"/>
    </row>
    <row r="46" spans="1:18" ht="19.5" customHeight="1" x14ac:dyDescent="0.2">
      <c r="A46" s="56" t="s">
        <v>455</v>
      </c>
      <c r="B46" s="30" t="s">
        <v>396</v>
      </c>
      <c r="C46" s="57" t="s">
        <v>456</v>
      </c>
      <c r="D46" s="31"/>
      <c r="E46" s="58">
        <v>3022228</v>
      </c>
      <c r="F46" s="59"/>
      <c r="G46" s="60">
        <v>2.6100000000000002E-2</v>
      </c>
      <c r="H46" s="61"/>
      <c r="I46" s="62">
        <v>78880.149999999994</v>
      </c>
      <c r="J46" s="61"/>
      <c r="K46" s="63">
        <v>3.0099999999999998E-2</v>
      </c>
      <c r="L46" s="61"/>
      <c r="M46" s="64">
        <v>90969.06</v>
      </c>
      <c r="N46" s="59"/>
      <c r="O46" s="63">
        <v>0.7954</v>
      </c>
      <c r="P46" s="59"/>
      <c r="Q46" s="63">
        <v>0.27189999999999998</v>
      </c>
      <c r="R46" s="65"/>
    </row>
    <row r="47" spans="1:18" ht="19.5" customHeight="1" x14ac:dyDescent="0.2">
      <c r="A47" s="56" t="s">
        <v>457</v>
      </c>
      <c r="B47" s="30" t="s">
        <v>396</v>
      </c>
      <c r="C47" s="57" t="s">
        <v>458</v>
      </c>
      <c r="D47" s="31"/>
      <c r="E47" s="58">
        <v>174344</v>
      </c>
      <c r="F47" s="59"/>
      <c r="G47" s="60">
        <v>0</v>
      </c>
      <c r="H47" s="61"/>
      <c r="I47" s="62">
        <v>0</v>
      </c>
      <c r="J47" s="61"/>
      <c r="K47" s="63">
        <v>0</v>
      </c>
      <c r="L47" s="61"/>
      <c r="M47" s="64">
        <v>0</v>
      </c>
      <c r="N47" s="59"/>
      <c r="O47" s="63">
        <v>33.495699999999999</v>
      </c>
      <c r="P47" s="59"/>
      <c r="Q47" s="63">
        <v>0</v>
      </c>
      <c r="R47" s="65"/>
    </row>
    <row r="48" spans="1:18" ht="19.5" customHeight="1" x14ac:dyDescent="0.2">
      <c r="A48" s="56" t="s">
        <v>459</v>
      </c>
      <c r="B48" s="30" t="s">
        <v>396</v>
      </c>
      <c r="C48" s="57" t="s">
        <v>460</v>
      </c>
      <c r="D48" s="31"/>
      <c r="E48" s="58">
        <v>6695355</v>
      </c>
      <c r="F48" s="59"/>
      <c r="G48" s="60">
        <v>0.03</v>
      </c>
      <c r="H48" s="61"/>
      <c r="I48" s="62">
        <v>200860.65</v>
      </c>
      <c r="J48" s="61"/>
      <c r="K48" s="63">
        <v>3.6200000000000003E-2</v>
      </c>
      <c r="L48" s="61"/>
      <c r="M48" s="64">
        <v>242371.85</v>
      </c>
      <c r="N48" s="59"/>
      <c r="O48" s="63">
        <v>2.6152000000000002</v>
      </c>
      <c r="P48" s="59"/>
      <c r="Q48" s="63">
        <v>0.72430000000000005</v>
      </c>
      <c r="R48" s="65"/>
    </row>
    <row r="49" spans="1:18" ht="19.5" customHeight="1" x14ac:dyDescent="0.2">
      <c r="A49" s="56" t="s">
        <v>461</v>
      </c>
      <c r="B49" s="30" t="s">
        <v>396</v>
      </c>
      <c r="C49" s="57" t="s">
        <v>462</v>
      </c>
      <c r="D49" s="31"/>
      <c r="E49" s="58">
        <v>668574</v>
      </c>
      <c r="F49" s="59"/>
      <c r="G49" s="60">
        <v>0</v>
      </c>
      <c r="H49" s="61"/>
      <c r="I49" s="62">
        <v>0</v>
      </c>
      <c r="J49" s="61"/>
      <c r="K49" s="63">
        <v>0</v>
      </c>
      <c r="L49" s="61"/>
      <c r="M49" s="64">
        <v>0</v>
      </c>
      <c r="N49" s="59"/>
      <c r="O49" s="63">
        <v>5.9790000000000001</v>
      </c>
      <c r="P49" s="59"/>
      <c r="Q49" s="63">
        <v>0</v>
      </c>
      <c r="R49" s="65"/>
    </row>
    <row r="50" spans="1:18" ht="19.5" customHeight="1" x14ac:dyDescent="0.2">
      <c r="A50" s="56" t="s">
        <v>463</v>
      </c>
      <c r="B50" s="30" t="s">
        <v>396</v>
      </c>
      <c r="C50" s="57" t="s">
        <v>464</v>
      </c>
      <c r="D50" s="31"/>
      <c r="E50" s="58">
        <v>3278515</v>
      </c>
      <c r="F50" s="59"/>
      <c r="G50" s="60">
        <v>0.2</v>
      </c>
      <c r="H50" s="61"/>
      <c r="I50" s="62">
        <v>655703</v>
      </c>
      <c r="J50" s="61"/>
      <c r="K50" s="63">
        <v>0.61350000000000005</v>
      </c>
      <c r="L50" s="61"/>
      <c r="M50" s="64">
        <v>2011368.95</v>
      </c>
      <c r="N50" s="59"/>
      <c r="O50" s="63">
        <v>19.991399999999999</v>
      </c>
      <c r="P50" s="59"/>
      <c r="Q50" s="63">
        <v>6.0109000000000004</v>
      </c>
      <c r="R50" s="65"/>
    </row>
    <row r="51" spans="1:18" ht="19.5" customHeight="1" x14ac:dyDescent="0.2">
      <c r="A51" s="56" t="s">
        <v>465</v>
      </c>
      <c r="B51" s="30" t="s">
        <v>396</v>
      </c>
      <c r="C51" s="57" t="s">
        <v>466</v>
      </c>
      <c r="D51" s="31"/>
      <c r="E51" s="58">
        <v>730786</v>
      </c>
      <c r="F51" s="59"/>
      <c r="G51" s="60">
        <v>0</v>
      </c>
      <c r="H51" s="61"/>
      <c r="I51" s="62">
        <v>0</v>
      </c>
      <c r="J51" s="61"/>
      <c r="K51" s="63">
        <v>0</v>
      </c>
      <c r="L51" s="61"/>
      <c r="M51" s="64">
        <v>0</v>
      </c>
      <c r="N51" s="59"/>
      <c r="O51" s="63">
        <v>6.1501000000000001</v>
      </c>
      <c r="P51" s="59"/>
      <c r="Q51" s="63">
        <v>0</v>
      </c>
      <c r="R51" s="65"/>
    </row>
    <row r="52" spans="1:18" ht="19.5" customHeight="1" x14ac:dyDescent="0.2">
      <c r="A52" s="56" t="s">
        <v>467</v>
      </c>
      <c r="B52" s="30" t="s">
        <v>396</v>
      </c>
      <c r="C52" s="57" t="s">
        <v>468</v>
      </c>
      <c r="D52" s="31"/>
      <c r="E52" s="58">
        <v>5125</v>
      </c>
      <c r="F52" s="59"/>
      <c r="G52" s="60">
        <v>7.6387</v>
      </c>
      <c r="H52" s="61"/>
      <c r="I52" s="62">
        <v>39148.339999999997</v>
      </c>
      <c r="J52" s="61"/>
      <c r="K52" s="63">
        <v>11.4564</v>
      </c>
      <c r="L52" s="61"/>
      <c r="M52" s="64">
        <v>58714.05</v>
      </c>
      <c r="N52" s="59"/>
      <c r="O52" s="63">
        <v>0.19600000000000001</v>
      </c>
      <c r="P52" s="59"/>
      <c r="Q52" s="63">
        <v>0.17549999999999999</v>
      </c>
      <c r="R52" s="65"/>
    </row>
    <row r="53" spans="1:18" ht="19.5" customHeight="1" x14ac:dyDescent="0.2">
      <c r="A53" s="56" t="s">
        <v>469</v>
      </c>
      <c r="B53" s="30" t="s">
        <v>396</v>
      </c>
      <c r="C53" s="57" t="s">
        <v>470</v>
      </c>
      <c r="D53" s="31"/>
      <c r="E53" s="58">
        <v>317499</v>
      </c>
      <c r="F53" s="59"/>
      <c r="G53" s="60">
        <v>0</v>
      </c>
      <c r="H53" s="61"/>
      <c r="I53" s="62">
        <v>0</v>
      </c>
      <c r="J53" s="61"/>
      <c r="K53" s="63">
        <v>0</v>
      </c>
      <c r="L53" s="61"/>
      <c r="M53" s="64">
        <v>0</v>
      </c>
      <c r="N53" s="59"/>
      <c r="O53" s="63">
        <v>14.189500000000001</v>
      </c>
      <c r="P53" s="59"/>
      <c r="Q53" s="63">
        <v>0</v>
      </c>
      <c r="R53" s="65"/>
    </row>
    <row r="54" spans="1:18" ht="19.5" customHeight="1" x14ac:dyDescent="0.2">
      <c r="A54" s="56" t="s">
        <v>471</v>
      </c>
      <c r="B54" s="30" t="s">
        <v>396</v>
      </c>
      <c r="C54" s="57" t="s">
        <v>472</v>
      </c>
      <c r="D54" s="31"/>
      <c r="E54" s="58">
        <v>2913917</v>
      </c>
      <c r="F54" s="59"/>
      <c r="G54" s="60">
        <v>1.4100999999999999</v>
      </c>
      <c r="H54" s="61"/>
      <c r="I54" s="62">
        <v>4108914.36</v>
      </c>
      <c r="J54" s="61"/>
      <c r="K54" s="63">
        <v>1.5039</v>
      </c>
      <c r="L54" s="61"/>
      <c r="M54" s="64">
        <v>4382239.78</v>
      </c>
      <c r="N54" s="59"/>
      <c r="O54" s="63">
        <v>0.59299999999999997</v>
      </c>
      <c r="P54" s="59"/>
      <c r="Q54" s="63">
        <v>13.0962</v>
      </c>
      <c r="R54" s="65"/>
    </row>
    <row r="55" spans="1:18" ht="19.5" customHeight="1" x14ac:dyDescent="0.2">
      <c r="A55" s="56" t="s">
        <v>473</v>
      </c>
      <c r="B55" s="30" t="s">
        <v>396</v>
      </c>
      <c r="C55" s="57" t="s">
        <v>474</v>
      </c>
      <c r="D55" s="31"/>
      <c r="E55" s="58">
        <v>816419</v>
      </c>
      <c r="F55" s="59"/>
      <c r="G55" s="60">
        <v>0</v>
      </c>
      <c r="H55" s="61"/>
      <c r="I55" s="62">
        <v>0</v>
      </c>
      <c r="J55" s="61"/>
      <c r="K55" s="63">
        <v>0</v>
      </c>
      <c r="L55" s="61"/>
      <c r="M55" s="64">
        <v>0</v>
      </c>
      <c r="N55" s="59"/>
      <c r="O55" s="63">
        <v>3.0777000000000001</v>
      </c>
      <c r="P55" s="59"/>
      <c r="Q55" s="63">
        <v>0</v>
      </c>
      <c r="R55" s="65"/>
    </row>
    <row r="56" spans="1:18" ht="19.5" customHeight="1" x14ac:dyDescent="0.2">
      <c r="A56" s="56" t="s">
        <v>475</v>
      </c>
      <c r="B56" s="30" t="s">
        <v>396</v>
      </c>
      <c r="C56" s="57" t="s">
        <v>476</v>
      </c>
      <c r="D56" s="31"/>
      <c r="E56" s="58">
        <v>96297</v>
      </c>
      <c r="F56" s="59"/>
      <c r="G56" s="60">
        <v>0</v>
      </c>
      <c r="H56" s="61"/>
      <c r="I56" s="62">
        <v>0</v>
      </c>
      <c r="J56" s="61"/>
      <c r="K56" s="63">
        <v>0</v>
      </c>
      <c r="L56" s="61"/>
      <c r="M56" s="64">
        <v>0</v>
      </c>
      <c r="N56" s="59"/>
      <c r="O56" s="63">
        <v>5.6688999999999998</v>
      </c>
      <c r="P56" s="59"/>
      <c r="Q56" s="63">
        <v>0</v>
      </c>
      <c r="R56" s="65"/>
    </row>
    <row r="57" spans="1:18" ht="19.5" customHeight="1" x14ac:dyDescent="0.2">
      <c r="A57" s="56" t="s">
        <v>477</v>
      </c>
      <c r="B57" s="30" t="s">
        <v>396</v>
      </c>
      <c r="C57" s="57" t="s">
        <v>478</v>
      </c>
      <c r="D57" s="31"/>
      <c r="E57" s="58">
        <v>2186669</v>
      </c>
      <c r="F57" s="59"/>
      <c r="G57" s="60">
        <v>0.1</v>
      </c>
      <c r="H57" s="61"/>
      <c r="I57" s="62">
        <v>218666.9</v>
      </c>
      <c r="J57" s="61"/>
      <c r="K57" s="63">
        <v>0.1</v>
      </c>
      <c r="L57" s="61"/>
      <c r="M57" s="64">
        <v>218666.9</v>
      </c>
      <c r="N57" s="59"/>
      <c r="O57" s="63">
        <v>6.1327999999999996</v>
      </c>
      <c r="P57" s="59"/>
      <c r="Q57" s="63">
        <v>0.65349999999999997</v>
      </c>
      <c r="R57" s="65"/>
    </row>
    <row r="58" spans="1:18" ht="19.5" customHeight="1" x14ac:dyDescent="0.2">
      <c r="A58" s="56" t="s">
        <v>479</v>
      </c>
      <c r="B58" s="30" t="s">
        <v>396</v>
      </c>
      <c r="C58" s="57" t="s">
        <v>480</v>
      </c>
      <c r="D58" s="31"/>
      <c r="E58" s="58">
        <v>745562</v>
      </c>
      <c r="F58" s="59"/>
      <c r="G58" s="60">
        <v>0.22800000000000001</v>
      </c>
      <c r="H58" s="61"/>
      <c r="I58" s="62">
        <v>169988.14</v>
      </c>
      <c r="J58" s="61"/>
      <c r="K58" s="63">
        <v>0.2</v>
      </c>
      <c r="L58" s="61"/>
      <c r="M58" s="64">
        <v>149112.4</v>
      </c>
      <c r="N58" s="59"/>
      <c r="O58" s="63">
        <v>6.1501000000000001</v>
      </c>
      <c r="P58" s="59"/>
      <c r="Q58" s="63">
        <v>0.4456</v>
      </c>
      <c r="R58" s="65"/>
    </row>
    <row r="59" spans="1:18" ht="19.5" customHeight="1" x14ac:dyDescent="0.2">
      <c r="A59" s="56" t="s">
        <v>481</v>
      </c>
      <c r="B59" s="30" t="s">
        <v>396</v>
      </c>
      <c r="C59" s="57" t="s">
        <v>482</v>
      </c>
      <c r="D59" s="31"/>
      <c r="E59" s="58">
        <v>553029</v>
      </c>
      <c r="F59" s="59"/>
      <c r="G59" s="60">
        <v>0</v>
      </c>
      <c r="H59" s="61"/>
      <c r="I59" s="62">
        <v>0</v>
      </c>
      <c r="J59" s="61"/>
      <c r="K59" s="63">
        <v>0</v>
      </c>
      <c r="L59" s="61"/>
      <c r="M59" s="64">
        <v>0</v>
      </c>
      <c r="N59" s="59"/>
      <c r="O59" s="63">
        <v>5.7253999999999996</v>
      </c>
      <c r="P59" s="59"/>
      <c r="Q59" s="63">
        <v>0</v>
      </c>
      <c r="R59" s="65"/>
    </row>
    <row r="60" spans="1:18" ht="19.5" customHeight="1" x14ac:dyDescent="0.2">
      <c r="A60" s="56" t="s">
        <v>483</v>
      </c>
      <c r="B60" s="30" t="s">
        <v>396</v>
      </c>
      <c r="C60" s="57" t="s">
        <v>484</v>
      </c>
      <c r="D60" s="31"/>
      <c r="E60" s="58">
        <v>519268</v>
      </c>
      <c r="F60" s="59"/>
      <c r="G60" s="60">
        <v>0.17530000000000001</v>
      </c>
      <c r="H60" s="61"/>
      <c r="I60" s="62">
        <v>91027.68</v>
      </c>
      <c r="J60" s="61"/>
      <c r="K60" s="63">
        <v>0.1762</v>
      </c>
      <c r="L60" s="61"/>
      <c r="M60" s="64">
        <v>91495.02</v>
      </c>
      <c r="N60" s="59"/>
      <c r="O60" s="63">
        <v>8.6241000000000003</v>
      </c>
      <c r="P60" s="59"/>
      <c r="Q60" s="63">
        <v>0.27339999999999998</v>
      </c>
      <c r="R60" s="65"/>
    </row>
    <row r="61" spans="1:18" ht="19.5" customHeight="1" x14ac:dyDescent="0.2">
      <c r="A61" s="56" t="s">
        <v>485</v>
      </c>
      <c r="B61" s="30" t="s">
        <v>396</v>
      </c>
      <c r="C61" s="57" t="s">
        <v>486</v>
      </c>
      <c r="D61" s="31"/>
      <c r="E61" s="58">
        <v>31330</v>
      </c>
      <c r="F61" s="59"/>
      <c r="G61" s="60">
        <v>0.45</v>
      </c>
      <c r="H61" s="61"/>
      <c r="I61" s="62">
        <v>14098.5</v>
      </c>
      <c r="J61" s="61"/>
      <c r="K61" s="63">
        <v>0.29089999999999999</v>
      </c>
      <c r="L61" s="61"/>
      <c r="M61" s="64">
        <v>9113.9</v>
      </c>
      <c r="N61" s="59"/>
      <c r="O61" s="63">
        <v>2.9811999999999999</v>
      </c>
      <c r="P61" s="59"/>
      <c r="Q61" s="63">
        <v>2.7199999999999998E-2</v>
      </c>
      <c r="R61" s="65"/>
    </row>
    <row r="62" spans="1:18" ht="19.5" customHeight="1" x14ac:dyDescent="0.2">
      <c r="A62" s="56" t="s">
        <v>487</v>
      </c>
      <c r="B62" s="30"/>
      <c r="C62" s="57"/>
      <c r="D62" s="31" t="s">
        <v>488</v>
      </c>
      <c r="E62" s="58"/>
      <c r="F62" s="59" t="s">
        <v>489</v>
      </c>
      <c r="G62" s="60"/>
      <c r="H62" s="61" t="s">
        <v>490</v>
      </c>
      <c r="I62" s="62"/>
      <c r="J62" s="61" t="s">
        <v>491</v>
      </c>
      <c r="K62" s="63"/>
      <c r="L62" s="61" t="s">
        <v>492</v>
      </c>
      <c r="M62" s="64"/>
      <c r="N62" s="59" t="s">
        <v>493</v>
      </c>
      <c r="O62" s="63"/>
      <c r="P62" s="59" t="s">
        <v>494</v>
      </c>
      <c r="Q62" s="63"/>
      <c r="R62" s="65"/>
    </row>
    <row r="63" spans="1:18" ht="19.5" customHeight="1" x14ac:dyDescent="0.2">
      <c r="A63" s="56" t="s">
        <v>495</v>
      </c>
      <c r="B63" s="30"/>
      <c r="C63" s="57"/>
      <c r="D63" s="31" t="s">
        <v>496</v>
      </c>
      <c r="E63" s="58"/>
      <c r="F63" s="59" t="s">
        <v>497</v>
      </c>
      <c r="G63" s="60"/>
      <c r="H63" s="61" t="s">
        <v>498</v>
      </c>
      <c r="I63" s="62"/>
      <c r="J63" s="61" t="s">
        <v>499</v>
      </c>
      <c r="K63" s="63"/>
      <c r="L63" s="61" t="s">
        <v>500</v>
      </c>
      <c r="M63" s="64"/>
      <c r="N63" s="59" t="s">
        <v>501</v>
      </c>
      <c r="O63" s="63"/>
      <c r="P63" s="59" t="s">
        <v>502</v>
      </c>
      <c r="Q63" s="63"/>
      <c r="R63" s="65"/>
    </row>
    <row r="64" spans="1:18" ht="19.5" customHeight="1" x14ac:dyDescent="0.2">
      <c r="A64" s="56" t="s">
        <v>503</v>
      </c>
      <c r="B64" s="30"/>
      <c r="C64" s="57"/>
      <c r="D64" s="31" t="s">
        <v>504</v>
      </c>
      <c r="E64" s="58"/>
      <c r="F64" s="59" t="s">
        <v>505</v>
      </c>
      <c r="G64" s="60"/>
      <c r="H64" s="61" t="s">
        <v>506</v>
      </c>
      <c r="I64" s="62">
        <v>15846864.99</v>
      </c>
      <c r="J64" s="61" t="s">
        <v>507</v>
      </c>
      <c r="K64" s="63"/>
      <c r="L64" s="61" t="s">
        <v>508</v>
      </c>
      <c r="M64" s="64">
        <v>20652559.690000001</v>
      </c>
      <c r="N64" s="59" t="s">
        <v>509</v>
      </c>
      <c r="O64" s="63"/>
      <c r="P64" s="59" t="s">
        <v>510</v>
      </c>
      <c r="Q64" s="63">
        <v>61.719700000000003</v>
      </c>
      <c r="R64" s="65"/>
    </row>
    <row r="65" spans="1:18" ht="19.5" customHeight="1" x14ac:dyDescent="0.2">
      <c r="A65" s="56" t="s">
        <v>511</v>
      </c>
      <c r="B65" s="30"/>
      <c r="C65" s="57"/>
      <c r="D65" s="31" t="s">
        <v>512</v>
      </c>
      <c r="E65" s="58"/>
      <c r="F65" s="59" t="s">
        <v>513</v>
      </c>
      <c r="G65" s="60"/>
      <c r="H65" s="61" t="s">
        <v>514</v>
      </c>
      <c r="I65" s="62"/>
      <c r="J65" s="61" t="s">
        <v>515</v>
      </c>
      <c r="K65" s="63"/>
      <c r="L65" s="61" t="s">
        <v>516</v>
      </c>
      <c r="M65" s="64"/>
      <c r="N65" s="59" t="s">
        <v>517</v>
      </c>
      <c r="O65" s="63"/>
      <c r="P65" s="59" t="s">
        <v>518</v>
      </c>
      <c r="Q65" s="63"/>
      <c r="R65" s="65"/>
    </row>
    <row r="66" spans="1:18" ht="19.5" customHeight="1" x14ac:dyDescent="0.2">
      <c r="A66" s="56" t="s">
        <v>387</v>
      </c>
      <c r="B66" s="30"/>
      <c r="C66" s="57"/>
      <c r="D66" s="31" t="s">
        <v>519</v>
      </c>
      <c r="E66" s="58"/>
      <c r="F66" s="59" t="s">
        <v>520</v>
      </c>
      <c r="G66" s="60"/>
      <c r="H66" s="61" t="s">
        <v>521</v>
      </c>
      <c r="I66" s="62">
        <v>3596660.06</v>
      </c>
      <c r="J66" s="61" t="s">
        <v>522</v>
      </c>
      <c r="K66" s="63"/>
      <c r="L66" s="61" t="s">
        <v>523</v>
      </c>
      <c r="M66" s="64">
        <v>3419370.71</v>
      </c>
      <c r="N66" s="59" t="s">
        <v>524</v>
      </c>
      <c r="O66" s="63"/>
      <c r="P66" s="59" t="s">
        <v>525</v>
      </c>
      <c r="Q66" s="63">
        <v>10.2187</v>
      </c>
      <c r="R66" s="65"/>
    </row>
    <row r="67" spans="1:18" ht="19.5" customHeight="1" x14ac:dyDescent="0.2">
      <c r="A67" s="56" t="s">
        <v>526</v>
      </c>
      <c r="B67" s="30" t="s">
        <v>396</v>
      </c>
      <c r="C67" s="57" t="s">
        <v>527</v>
      </c>
      <c r="D67" s="31"/>
      <c r="E67" s="58">
        <v>2054</v>
      </c>
      <c r="F67" s="59"/>
      <c r="G67" s="60">
        <v>0</v>
      </c>
      <c r="H67" s="61"/>
      <c r="I67" s="62">
        <v>0</v>
      </c>
      <c r="J67" s="61"/>
      <c r="K67" s="63">
        <v>0</v>
      </c>
      <c r="L67" s="61"/>
      <c r="M67" s="64">
        <v>0</v>
      </c>
      <c r="N67" s="59"/>
      <c r="O67" s="63">
        <v>0.2858</v>
      </c>
      <c r="P67" s="59"/>
      <c r="Q67" s="63">
        <v>0</v>
      </c>
      <c r="R67" s="65"/>
    </row>
    <row r="68" spans="1:18" ht="19.5" customHeight="1" x14ac:dyDescent="0.2">
      <c r="A68" s="56" t="s">
        <v>528</v>
      </c>
      <c r="B68" s="30" t="s">
        <v>396</v>
      </c>
      <c r="C68" s="57" t="s">
        <v>529</v>
      </c>
      <c r="D68" s="31"/>
      <c r="E68" s="58">
        <v>1140</v>
      </c>
      <c r="F68" s="59"/>
      <c r="G68" s="60">
        <v>204.98769999999999</v>
      </c>
      <c r="H68" s="61"/>
      <c r="I68" s="62">
        <v>233685.99</v>
      </c>
      <c r="J68" s="61"/>
      <c r="K68" s="63">
        <v>161.1857</v>
      </c>
      <c r="L68" s="61"/>
      <c r="M68" s="64">
        <v>183751.69</v>
      </c>
      <c r="N68" s="59"/>
      <c r="O68" s="63">
        <v>0</v>
      </c>
      <c r="P68" s="59"/>
      <c r="Q68" s="63">
        <v>0.54910000000000003</v>
      </c>
      <c r="R68" s="65"/>
    </row>
    <row r="69" spans="1:18" ht="19.5" customHeight="1" x14ac:dyDescent="0.2">
      <c r="A69" s="56" t="s">
        <v>530</v>
      </c>
      <c r="B69" s="30" t="s">
        <v>396</v>
      </c>
      <c r="C69" s="57" t="s">
        <v>531</v>
      </c>
      <c r="D69" s="31"/>
      <c r="E69" s="58">
        <v>2220</v>
      </c>
      <c r="F69" s="59"/>
      <c r="G69" s="60">
        <v>230.64779999999999</v>
      </c>
      <c r="H69" s="61"/>
      <c r="I69" s="62">
        <v>512038.2</v>
      </c>
      <c r="J69" s="61"/>
      <c r="K69" s="63">
        <v>239.41079999999999</v>
      </c>
      <c r="L69" s="61"/>
      <c r="M69" s="64">
        <v>531492.03</v>
      </c>
      <c r="N69" s="59"/>
      <c r="O69" s="63">
        <v>2.0000000000000001E-4</v>
      </c>
      <c r="P69" s="59"/>
      <c r="Q69" s="63">
        <v>1.5884</v>
      </c>
      <c r="R69" s="65"/>
    </row>
    <row r="70" spans="1:18" ht="19.5" customHeight="1" x14ac:dyDescent="0.2">
      <c r="A70" s="56" t="s">
        <v>532</v>
      </c>
      <c r="B70" s="30" t="s">
        <v>396</v>
      </c>
      <c r="C70" s="57" t="s">
        <v>533</v>
      </c>
      <c r="D70" s="31"/>
      <c r="E70" s="58">
        <v>21104</v>
      </c>
      <c r="F70" s="59"/>
      <c r="G70" s="60">
        <v>20.829599999999999</v>
      </c>
      <c r="H70" s="61"/>
      <c r="I70" s="62">
        <v>439587.66</v>
      </c>
      <c r="J70" s="61"/>
      <c r="K70" s="63">
        <v>22.492000000000001</v>
      </c>
      <c r="L70" s="61"/>
      <c r="M70" s="64">
        <v>474672.12</v>
      </c>
      <c r="N70" s="59"/>
      <c r="O70" s="63">
        <v>0.45350000000000001</v>
      </c>
      <c r="P70" s="59"/>
      <c r="Q70" s="63">
        <v>1.4185000000000001</v>
      </c>
      <c r="R70" s="65"/>
    </row>
    <row r="71" spans="1:18" ht="19.5" customHeight="1" x14ac:dyDescent="0.2">
      <c r="A71" s="56" t="s">
        <v>534</v>
      </c>
      <c r="B71" s="30" t="s">
        <v>396</v>
      </c>
      <c r="C71" s="57" t="s">
        <v>535</v>
      </c>
      <c r="D71" s="31"/>
      <c r="E71" s="58">
        <v>444</v>
      </c>
      <c r="F71" s="59"/>
      <c r="G71" s="60">
        <v>31.233899999999998</v>
      </c>
      <c r="H71" s="61"/>
      <c r="I71" s="62">
        <v>13867.86</v>
      </c>
      <c r="J71" s="61"/>
      <c r="K71" s="63">
        <v>16.6647</v>
      </c>
      <c r="L71" s="61"/>
      <c r="M71" s="64">
        <v>7399.11</v>
      </c>
      <c r="N71" s="59"/>
      <c r="O71" s="63">
        <v>2.0000000000000001E-4</v>
      </c>
      <c r="P71" s="59"/>
      <c r="Q71" s="63">
        <v>2.2100000000000002E-2</v>
      </c>
      <c r="R71" s="65"/>
    </row>
    <row r="72" spans="1:18" ht="19.5" customHeight="1" x14ac:dyDescent="0.2">
      <c r="A72" s="56" t="s">
        <v>536</v>
      </c>
      <c r="B72" s="30" t="s">
        <v>396</v>
      </c>
      <c r="C72" s="57" t="s">
        <v>537</v>
      </c>
      <c r="D72" s="31"/>
      <c r="E72" s="58">
        <v>10976</v>
      </c>
      <c r="F72" s="59"/>
      <c r="G72" s="60">
        <v>30.944500000000001</v>
      </c>
      <c r="H72" s="61"/>
      <c r="I72" s="62">
        <v>339646.67</v>
      </c>
      <c r="J72" s="61"/>
      <c r="K72" s="63">
        <v>26.6755</v>
      </c>
      <c r="L72" s="61"/>
      <c r="M72" s="64">
        <v>292790.68</v>
      </c>
      <c r="N72" s="59"/>
      <c r="O72" s="63">
        <v>0.53800000000000003</v>
      </c>
      <c r="P72" s="59"/>
      <c r="Q72" s="63">
        <v>0.875</v>
      </c>
      <c r="R72" s="65"/>
    </row>
    <row r="73" spans="1:18" ht="19.5" customHeight="1" x14ac:dyDescent="0.2">
      <c r="A73" s="56" t="s">
        <v>538</v>
      </c>
      <c r="B73" s="30" t="s">
        <v>396</v>
      </c>
      <c r="C73" s="57" t="s">
        <v>539</v>
      </c>
      <c r="D73" s="31"/>
      <c r="E73" s="58">
        <v>63136</v>
      </c>
      <c r="F73" s="59"/>
      <c r="G73" s="60">
        <v>8.5815000000000001</v>
      </c>
      <c r="H73" s="61"/>
      <c r="I73" s="62">
        <v>541802.18000000005</v>
      </c>
      <c r="J73" s="61"/>
      <c r="K73" s="63">
        <v>7.5343999999999998</v>
      </c>
      <c r="L73" s="61"/>
      <c r="M73" s="64">
        <v>475692.78</v>
      </c>
      <c r="N73" s="59"/>
      <c r="O73" s="63">
        <v>5.0099999999999999E-2</v>
      </c>
      <c r="P73" s="59"/>
      <c r="Q73" s="63">
        <v>1.4216</v>
      </c>
      <c r="R73" s="65"/>
    </row>
    <row r="74" spans="1:18" ht="19.5" customHeight="1" x14ac:dyDescent="0.2">
      <c r="A74" s="56" t="s">
        <v>540</v>
      </c>
      <c r="B74" s="30" t="s">
        <v>396</v>
      </c>
      <c r="C74" s="57" t="s">
        <v>541</v>
      </c>
      <c r="D74" s="31"/>
      <c r="E74" s="58">
        <v>270066</v>
      </c>
      <c r="F74" s="59"/>
      <c r="G74" s="60">
        <v>2.347</v>
      </c>
      <c r="H74" s="61"/>
      <c r="I74" s="62">
        <v>633843.81999999995</v>
      </c>
      <c r="J74" s="61"/>
      <c r="K74" s="63">
        <v>2.7772999999999999</v>
      </c>
      <c r="L74" s="61"/>
      <c r="M74" s="64">
        <v>750048.52</v>
      </c>
      <c r="N74" s="59"/>
      <c r="O74" s="63">
        <v>0.57130000000000003</v>
      </c>
      <c r="P74" s="59"/>
      <c r="Q74" s="63">
        <v>2.2414999999999998</v>
      </c>
      <c r="R74" s="65"/>
    </row>
    <row r="75" spans="1:18" ht="19.5" customHeight="1" x14ac:dyDescent="0.2">
      <c r="A75" s="56" t="s">
        <v>542</v>
      </c>
      <c r="B75" s="30" t="s">
        <v>396</v>
      </c>
      <c r="C75" s="57" t="s">
        <v>543</v>
      </c>
      <c r="D75" s="31"/>
      <c r="E75" s="58">
        <v>1005</v>
      </c>
      <c r="F75" s="59"/>
      <c r="G75" s="60">
        <v>347.1207</v>
      </c>
      <c r="H75" s="61"/>
      <c r="I75" s="62">
        <v>348856.31</v>
      </c>
      <c r="J75" s="61"/>
      <c r="K75" s="63">
        <v>247.21690000000001</v>
      </c>
      <c r="L75" s="61"/>
      <c r="M75" s="64">
        <v>248453</v>
      </c>
      <c r="N75" s="59"/>
      <c r="O75" s="63">
        <v>5.0000000000000001E-4</v>
      </c>
      <c r="P75" s="59"/>
      <c r="Q75" s="63">
        <v>0.74250000000000005</v>
      </c>
      <c r="R75" s="65"/>
    </row>
    <row r="76" spans="1:18" ht="19.5" customHeight="1" x14ac:dyDescent="0.2">
      <c r="A76" s="56" t="s">
        <v>544</v>
      </c>
      <c r="B76" s="30" t="s">
        <v>396</v>
      </c>
      <c r="C76" s="57" t="s">
        <v>545</v>
      </c>
      <c r="D76" s="31"/>
      <c r="E76" s="58">
        <v>7410</v>
      </c>
      <c r="F76" s="59"/>
      <c r="G76" s="60">
        <v>71.974500000000006</v>
      </c>
      <c r="H76" s="61"/>
      <c r="I76" s="62">
        <v>533331.37</v>
      </c>
      <c r="J76" s="61"/>
      <c r="K76" s="63">
        <v>61.4131</v>
      </c>
      <c r="L76" s="61"/>
      <c r="M76" s="64">
        <v>455070.79</v>
      </c>
      <c r="N76" s="59"/>
      <c r="O76" s="63">
        <v>3.2599999999999997E-2</v>
      </c>
      <c r="P76" s="59"/>
      <c r="Q76" s="63">
        <v>1.36</v>
      </c>
      <c r="R76" s="65"/>
    </row>
    <row r="77" spans="1:18" ht="19.5" customHeight="1" x14ac:dyDescent="0.2">
      <c r="A77" s="56" t="s">
        <v>487</v>
      </c>
      <c r="B77" s="30"/>
      <c r="C77" s="57"/>
      <c r="D77" s="31" t="s">
        <v>546</v>
      </c>
      <c r="E77" s="58"/>
      <c r="F77" s="59" t="s">
        <v>547</v>
      </c>
      <c r="G77" s="60"/>
      <c r="H77" s="61" t="s">
        <v>548</v>
      </c>
      <c r="I77" s="62"/>
      <c r="J77" s="61" t="s">
        <v>549</v>
      </c>
      <c r="K77" s="63"/>
      <c r="L77" s="61" t="s">
        <v>550</v>
      </c>
      <c r="M77" s="64"/>
      <c r="N77" s="59" t="s">
        <v>551</v>
      </c>
      <c r="O77" s="63"/>
      <c r="P77" s="59" t="s">
        <v>552</v>
      </c>
      <c r="Q77" s="63"/>
      <c r="R77" s="65"/>
    </row>
    <row r="78" spans="1:18" ht="19.5" customHeight="1" x14ac:dyDescent="0.2">
      <c r="A78" s="56" t="s">
        <v>495</v>
      </c>
      <c r="B78" s="30"/>
      <c r="C78" s="57"/>
      <c r="D78" s="31" t="s">
        <v>553</v>
      </c>
      <c r="E78" s="58"/>
      <c r="F78" s="59" t="s">
        <v>35</v>
      </c>
      <c r="G78" s="60"/>
      <c r="H78" s="61" t="s">
        <v>554</v>
      </c>
      <c r="I78" s="62"/>
      <c r="J78" s="61" t="s">
        <v>555</v>
      </c>
      <c r="K78" s="63"/>
      <c r="L78" s="61" t="s">
        <v>556</v>
      </c>
      <c r="M78" s="64"/>
      <c r="N78" s="59" t="s">
        <v>557</v>
      </c>
      <c r="O78" s="63"/>
      <c r="P78" s="59" t="s">
        <v>558</v>
      </c>
      <c r="Q78" s="63"/>
      <c r="R78" s="65"/>
    </row>
    <row r="79" spans="1:18" ht="19.5" customHeight="1" x14ac:dyDescent="0.2">
      <c r="A79" s="56" t="s">
        <v>559</v>
      </c>
      <c r="B79" s="30"/>
      <c r="C79" s="57"/>
      <c r="D79" s="31" t="s">
        <v>560</v>
      </c>
      <c r="E79" s="58"/>
      <c r="F79" s="59" t="s">
        <v>36</v>
      </c>
      <c r="G79" s="60"/>
      <c r="H79" s="61" t="s">
        <v>561</v>
      </c>
      <c r="I79" s="62">
        <v>3596660.06</v>
      </c>
      <c r="J79" s="61" t="s">
        <v>562</v>
      </c>
      <c r="K79" s="63"/>
      <c r="L79" s="61" t="s">
        <v>563</v>
      </c>
      <c r="M79" s="64">
        <v>3419370.71</v>
      </c>
      <c r="N79" s="59" t="s">
        <v>564</v>
      </c>
      <c r="O79" s="63"/>
      <c r="P79" s="59" t="s">
        <v>565</v>
      </c>
      <c r="Q79" s="63">
        <v>10.2187</v>
      </c>
      <c r="R79" s="65"/>
    </row>
    <row r="80" spans="1:18" ht="19.5" customHeight="1" x14ac:dyDescent="0.2">
      <c r="A80" s="56" t="s">
        <v>566</v>
      </c>
      <c r="B80" s="30"/>
      <c r="C80" s="57"/>
      <c r="D80" s="31" t="s">
        <v>567</v>
      </c>
      <c r="E80" s="58"/>
      <c r="F80" s="59" t="s">
        <v>568</v>
      </c>
      <c r="G80" s="60"/>
      <c r="H80" s="61" t="s">
        <v>569</v>
      </c>
      <c r="I80" s="62">
        <v>19443525.050000001</v>
      </c>
      <c r="J80" s="61" t="s">
        <v>570</v>
      </c>
      <c r="K80" s="63"/>
      <c r="L80" s="61" t="s">
        <v>571</v>
      </c>
      <c r="M80" s="64">
        <v>24071930.399999999</v>
      </c>
      <c r="N80" s="59" t="s">
        <v>572</v>
      </c>
      <c r="O80" s="63"/>
      <c r="P80" s="59" t="s">
        <v>573</v>
      </c>
      <c r="Q80" s="63">
        <v>71.938500000000005</v>
      </c>
      <c r="R80" s="65"/>
    </row>
    <row r="81" spans="1:19" ht="17.25" customHeight="1" x14ac:dyDescent="0.2">
      <c r="A81" s="66" t="s">
        <v>574</v>
      </c>
      <c r="B81" s="66"/>
      <c r="C81" s="66"/>
      <c r="D81" s="67"/>
      <c r="E81" s="68"/>
      <c r="F81" s="69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1"/>
      <c r="R81" s="72"/>
    </row>
    <row r="82" spans="1:19" ht="10.5" customHeight="1" x14ac:dyDescent="0.2">
      <c r="A82" s="66" t="s">
        <v>575</v>
      </c>
      <c r="B82" s="66"/>
      <c r="C82" s="66"/>
      <c r="D82" s="67"/>
      <c r="E82" s="68"/>
      <c r="F82" s="69"/>
      <c r="G82" s="70"/>
      <c r="H82" s="69"/>
      <c r="I82" s="73"/>
      <c r="J82" s="69"/>
      <c r="K82" s="70"/>
      <c r="L82" s="74"/>
      <c r="M82" s="73"/>
      <c r="N82" s="69"/>
      <c r="O82" s="71"/>
      <c r="P82" s="69"/>
      <c r="Q82" s="71"/>
      <c r="R82" s="72"/>
    </row>
    <row r="83" spans="1:19" ht="15.75" customHeight="1" x14ac:dyDescent="0.2">
      <c r="A83" s="66" t="s">
        <v>576</v>
      </c>
      <c r="B83" s="66"/>
      <c r="C83" s="66"/>
      <c r="D83" s="67"/>
      <c r="E83" s="68"/>
      <c r="F83" s="69"/>
      <c r="G83" s="70"/>
      <c r="H83" s="69"/>
      <c r="I83" s="73"/>
      <c r="J83" s="69"/>
      <c r="K83" s="70"/>
      <c r="L83" s="74"/>
      <c r="M83" s="73"/>
      <c r="N83" s="69"/>
      <c r="O83" s="71"/>
      <c r="P83" s="69"/>
      <c r="Q83" s="71"/>
      <c r="R83" s="72"/>
    </row>
    <row r="84" spans="1:19" ht="21.75" customHeight="1" x14ac:dyDescent="0.2">
      <c r="A84" s="66"/>
      <c r="B84" s="66"/>
      <c r="C84" s="66"/>
      <c r="D84" s="67"/>
      <c r="E84" s="68"/>
      <c r="F84" s="69"/>
      <c r="G84" s="70"/>
      <c r="H84" s="69"/>
      <c r="I84" s="73"/>
      <c r="J84" s="69"/>
      <c r="K84" s="70"/>
      <c r="L84" s="74"/>
      <c r="M84" s="73"/>
      <c r="N84" s="69"/>
      <c r="O84" s="71"/>
      <c r="P84" s="69"/>
      <c r="Q84" s="71"/>
      <c r="R84" s="72"/>
    </row>
    <row r="85" spans="1:19" x14ac:dyDescent="0.2">
      <c r="F85" s="42"/>
      <c r="H85" s="41"/>
      <c r="J85" s="41"/>
      <c r="N85" s="42"/>
      <c r="P85" s="42"/>
      <c r="R85" s="75" t="e">
        <f>#REF!-85736322.07</f>
        <v>#REF!</v>
      </c>
      <c r="S85" s="75" t="e">
        <f>#REF!-85736322.07</f>
        <v>#REF!</v>
      </c>
    </row>
    <row r="86" spans="1:19" ht="26.25" customHeight="1" x14ac:dyDescent="0.2">
      <c r="A86" s="165" t="s">
        <v>83</v>
      </c>
      <c r="B86" s="166"/>
      <c r="C86" s="167"/>
      <c r="D86" s="164"/>
      <c r="E86" s="168" t="s">
        <v>85</v>
      </c>
      <c r="F86" s="163"/>
      <c r="G86" s="169"/>
      <c r="H86" s="169"/>
      <c r="I86" s="170" t="s">
        <v>84</v>
      </c>
      <c r="J86" s="170"/>
      <c r="K86" s="169"/>
      <c r="L86" s="170"/>
      <c r="M86" s="192" t="s">
        <v>86</v>
      </c>
      <c r="N86" s="192"/>
      <c r="O86" s="192"/>
      <c r="P86" s="43"/>
    </row>
    <row r="87" spans="1:19" ht="24.75" customHeight="1" x14ac:dyDescent="0.2">
      <c r="A87" s="189" t="s">
        <v>975</v>
      </c>
      <c r="B87" s="189"/>
      <c r="C87" s="167"/>
      <c r="D87" s="164"/>
      <c r="E87" s="171" t="s">
        <v>364</v>
      </c>
      <c r="F87" s="163"/>
      <c r="G87" s="169"/>
      <c r="H87" s="163"/>
      <c r="I87" s="164"/>
      <c r="J87" s="163"/>
      <c r="K87" s="169"/>
      <c r="L87" s="172"/>
      <c r="M87" s="193" t="s">
        <v>365</v>
      </c>
      <c r="N87" s="193"/>
      <c r="O87" s="193"/>
      <c r="P87" s="78"/>
    </row>
    <row r="88" spans="1:19" ht="30.75" customHeight="1" x14ac:dyDescent="0.2">
      <c r="M88" s="78"/>
      <c r="N88" s="78"/>
      <c r="O88" s="79"/>
      <c r="P88" s="78"/>
    </row>
    <row r="90" spans="1:19" x14ac:dyDescent="0.2">
      <c r="B90" s="80"/>
    </row>
    <row r="91" spans="1:19" x14ac:dyDescent="0.2">
      <c r="C91" s="81"/>
      <c r="D91" s="82"/>
      <c r="E91" s="68"/>
      <c r="F91" s="83"/>
      <c r="G91" s="84"/>
      <c r="H91" s="83"/>
      <c r="J91" s="83"/>
      <c r="K91" s="84"/>
      <c r="L91" s="83"/>
    </row>
    <row r="92" spans="1:19" x14ac:dyDescent="0.2">
      <c r="C92" s="81"/>
      <c r="D92" s="82"/>
      <c r="E92" s="68"/>
      <c r="F92" s="83"/>
      <c r="G92" s="84"/>
      <c r="H92" s="83"/>
      <c r="J92" s="83"/>
      <c r="K92" s="84"/>
      <c r="L92" s="83"/>
    </row>
    <row r="93" spans="1:19" x14ac:dyDescent="0.2">
      <c r="B93" s="188"/>
      <c r="C93" s="188"/>
      <c r="D93" s="188"/>
      <c r="E93" s="188"/>
      <c r="F93" s="83"/>
      <c r="G93" s="84"/>
      <c r="H93" s="83"/>
      <c r="I93" s="83"/>
      <c r="J93" s="83"/>
      <c r="K93" s="84"/>
      <c r="L93" s="83"/>
      <c r="M93" s="83"/>
    </row>
    <row r="94" spans="1:19" x14ac:dyDescent="0.2">
      <c r="B94" s="188"/>
      <c r="C94" s="188"/>
      <c r="D94" s="188"/>
      <c r="E94" s="188"/>
      <c r="F94" s="83"/>
      <c r="G94" s="84"/>
      <c r="H94" s="83"/>
      <c r="I94" s="83"/>
      <c r="J94" s="83"/>
      <c r="K94" s="84"/>
      <c r="L94" s="83"/>
      <c r="M94" s="83"/>
    </row>
    <row r="95" spans="1:19" x14ac:dyDescent="0.2">
      <c r="B95" s="188"/>
      <c r="C95" s="188"/>
      <c r="D95" s="188"/>
      <c r="E95" s="188"/>
      <c r="K95" s="84"/>
      <c r="L95" s="83"/>
      <c r="M95" s="83"/>
    </row>
    <row r="96" spans="1:19" x14ac:dyDescent="0.2">
      <c r="K96" s="84"/>
      <c r="L96" s="83"/>
      <c r="M96" s="83"/>
    </row>
  </sheetData>
  <mergeCells count="22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86:O86"/>
    <mergeCell ref="M87:O87"/>
    <mergeCell ref="B93:E95"/>
    <mergeCell ref="K12:K13"/>
    <mergeCell ref="L12:L14"/>
    <mergeCell ref="M12:M13"/>
    <mergeCell ref="N12:N14"/>
    <mergeCell ref="O12:O13"/>
    <mergeCell ref="A87:B87"/>
  </mergeCells>
  <printOptions horizontalCentered="1"/>
  <pageMargins left="0.39370078740157483" right="0.39370078740157483" top="0.39370078740157483" bottom="0.19685039370078741" header="0.51181102362204722" footer="0.51181102362204722"/>
  <pageSetup scale="3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5"/>
  <sheetViews>
    <sheetView view="pageBreakPreview" zoomScaleNormal="100" zoomScaleSheetLayoutView="100" workbookViewId="0">
      <selection activeCell="H47" sqref="H47"/>
    </sheetView>
  </sheetViews>
  <sheetFormatPr defaultColWidth="8" defaultRowHeight="12.75" customHeight="1" x14ac:dyDescent="0.2"/>
  <cols>
    <col min="1" max="1" width="18.85546875" style="26" customWidth="1"/>
    <col min="2" max="2" width="13.28515625" style="26" customWidth="1"/>
    <col min="3" max="3" width="10.140625" style="26" customWidth="1"/>
    <col min="4" max="4" width="5.140625" style="26" customWidth="1"/>
    <col min="5" max="5" width="14.7109375" style="26" customWidth="1"/>
    <col min="6" max="6" width="4.85546875" style="26" customWidth="1"/>
    <col min="7" max="7" width="15.7109375" style="26" customWidth="1"/>
    <col min="8" max="8" width="5" style="26" customWidth="1"/>
    <col min="9" max="9" width="16.140625" style="26" customWidth="1"/>
    <col min="10" max="10" width="4.85546875" style="26" customWidth="1"/>
    <col min="11" max="11" width="12.140625" style="26" customWidth="1"/>
    <col min="12" max="12" width="4.140625" style="26" customWidth="1"/>
    <col min="13" max="13" width="13.140625" style="26" customWidth="1"/>
    <col min="14" max="14" width="11.140625" style="26" customWidth="1"/>
    <col min="15" max="15" width="14.85546875" style="26" hidden="1" customWidth="1"/>
    <col min="16" max="256" width="9.140625" style="26" customWidth="1"/>
    <col min="257" max="16384" width="8" style="37"/>
  </cols>
  <sheetData>
    <row r="1" spans="1:13" x14ac:dyDescent="0.2">
      <c r="A1" s="26" t="str">
        <f>'[1]1'!A1</f>
        <v xml:space="preserve">Naziv investicionog fonda: </v>
      </c>
      <c r="C1" s="6" t="s">
        <v>970</v>
      </c>
    </row>
    <row r="2" spans="1:13" x14ac:dyDescent="0.2">
      <c r="A2" s="26" t="str">
        <f>'[1]1'!A2</f>
        <v xml:space="preserve">Registarski broj investicionog fonda: </v>
      </c>
    </row>
    <row r="3" spans="1:13" x14ac:dyDescent="0.2">
      <c r="A3" s="26" t="str">
        <f>'[1]1'!A3</f>
        <v>Naziv društva za upravljanje investicionim fondom: Društvo za upravljanje investicionim fondovima Kristal invest A.D. Banja Luka</v>
      </c>
    </row>
    <row r="4" spans="1:13" x14ac:dyDescent="0.2">
      <c r="A4" s="26" t="str">
        <f>'[1]1'!A4</f>
        <v>Matični broj društva za upravljanje investicionim fondom: 01935615</v>
      </c>
    </row>
    <row r="5" spans="1:13" x14ac:dyDescent="0.2">
      <c r="A5" s="26" t="str">
        <f>'[1]1'!A5</f>
        <v>JIB društva za upravljanje investicionim fondom: 4400819920004</v>
      </c>
    </row>
    <row r="6" spans="1:13" x14ac:dyDescent="0.2">
      <c r="A6" s="26" t="str">
        <f>'[1]1'!A6</f>
        <v>JIB zatvorenog investicionog fonda: JP-M-7</v>
      </c>
    </row>
    <row r="7" spans="1:13" x14ac:dyDescent="0.2">
      <c r="A7" s="188" t="s">
        <v>577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</row>
    <row r="8" spans="1:13" x14ac:dyDescent="0.2">
      <c r="A8" s="188" t="s">
        <v>955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</row>
    <row r="9" spans="1:13" x14ac:dyDescent="0.2">
      <c r="A9" s="53" t="s">
        <v>578</v>
      </c>
    </row>
    <row r="10" spans="1:13" ht="17.25" customHeight="1" x14ac:dyDescent="0.2">
      <c r="A10" s="204" t="s">
        <v>368</v>
      </c>
      <c r="B10" s="205"/>
      <c r="C10" s="206"/>
      <c r="D10" s="201" t="s">
        <v>342</v>
      </c>
      <c r="E10" s="201" t="s">
        <v>579</v>
      </c>
      <c r="F10" s="201" t="s">
        <v>342</v>
      </c>
      <c r="G10" s="201" t="s">
        <v>580</v>
      </c>
      <c r="H10" s="201" t="s">
        <v>581</v>
      </c>
      <c r="I10" s="201" t="s">
        <v>373</v>
      </c>
      <c r="J10" s="201" t="s">
        <v>342</v>
      </c>
      <c r="K10" s="201" t="s">
        <v>582</v>
      </c>
      <c r="L10" s="201" t="s">
        <v>342</v>
      </c>
      <c r="M10" s="201" t="s">
        <v>375</v>
      </c>
    </row>
    <row r="11" spans="1:13" ht="82.5" customHeight="1" x14ac:dyDescent="0.2">
      <c r="A11" s="30" t="s">
        <v>376</v>
      </c>
      <c r="B11" s="30" t="s">
        <v>377</v>
      </c>
      <c r="C11" s="30" t="s">
        <v>378</v>
      </c>
      <c r="D11" s="202"/>
      <c r="E11" s="203"/>
      <c r="F11" s="202"/>
      <c r="G11" s="203"/>
      <c r="H11" s="202"/>
      <c r="I11" s="203"/>
      <c r="J11" s="202"/>
      <c r="K11" s="203"/>
      <c r="L11" s="202"/>
      <c r="M11" s="203"/>
    </row>
    <row r="12" spans="1:13" ht="12" customHeight="1" x14ac:dyDescent="0.2">
      <c r="A12" s="209">
        <v>1</v>
      </c>
      <c r="B12" s="210"/>
      <c r="C12" s="211"/>
      <c r="D12" s="203"/>
      <c r="E12" s="30">
        <v>2</v>
      </c>
      <c r="F12" s="203"/>
      <c r="G12" s="30">
        <v>3</v>
      </c>
      <c r="H12" s="203"/>
      <c r="I12" s="30">
        <v>4</v>
      </c>
      <c r="J12" s="203"/>
      <c r="K12" s="30">
        <v>5</v>
      </c>
      <c r="L12" s="203"/>
      <c r="M12" s="30">
        <v>6</v>
      </c>
    </row>
    <row r="13" spans="1:13" ht="25.5" x14ac:dyDescent="0.2">
      <c r="A13" s="56" t="s">
        <v>583</v>
      </c>
      <c r="B13" s="30"/>
      <c r="C13" s="30"/>
      <c r="D13" s="31" t="s">
        <v>584</v>
      </c>
      <c r="E13" s="85"/>
      <c r="F13" s="31" t="s">
        <v>585</v>
      </c>
      <c r="G13" s="85"/>
      <c r="H13" s="31" t="s">
        <v>586</v>
      </c>
      <c r="I13" s="85"/>
      <c r="J13" s="31" t="s">
        <v>587</v>
      </c>
      <c r="K13" s="63"/>
      <c r="L13" s="86" t="s">
        <v>588</v>
      </c>
      <c r="M13" s="63"/>
    </row>
    <row r="14" spans="1:13" x14ac:dyDescent="0.2">
      <c r="A14" s="56" t="s">
        <v>589</v>
      </c>
      <c r="B14" s="30"/>
      <c r="C14" s="30"/>
      <c r="D14" s="31" t="s">
        <v>590</v>
      </c>
      <c r="E14" s="85">
        <v>3352686</v>
      </c>
      <c r="F14" s="31" t="s">
        <v>591</v>
      </c>
      <c r="G14" s="85">
        <v>3195643.21</v>
      </c>
      <c r="H14" s="31" t="s">
        <v>592</v>
      </c>
      <c r="I14" s="85">
        <v>3325861.4056000002</v>
      </c>
      <c r="J14" s="31" t="s">
        <v>593</v>
      </c>
      <c r="K14" s="63"/>
      <c r="L14" s="86" t="s">
        <v>594</v>
      </c>
      <c r="M14" s="63">
        <v>9.9392999999999994</v>
      </c>
    </row>
    <row r="15" spans="1:13" x14ac:dyDescent="0.2">
      <c r="A15" s="56" t="s">
        <v>595</v>
      </c>
      <c r="B15" s="30" t="s">
        <v>596</v>
      </c>
      <c r="C15" s="30" t="s">
        <v>597</v>
      </c>
      <c r="D15" s="31"/>
      <c r="E15" s="85">
        <v>968000</v>
      </c>
      <c r="F15" s="31"/>
      <c r="G15" s="85">
        <v>974371.89</v>
      </c>
      <c r="H15" s="31"/>
      <c r="I15" s="85">
        <v>970710.4</v>
      </c>
      <c r="J15" s="31"/>
      <c r="K15" s="63">
        <v>3.8719999999999999</v>
      </c>
      <c r="L15" s="86"/>
      <c r="M15" s="63">
        <v>2.9009</v>
      </c>
    </row>
    <row r="16" spans="1:13" x14ac:dyDescent="0.2">
      <c r="A16" s="56" t="s">
        <v>595</v>
      </c>
      <c r="B16" s="30" t="s">
        <v>596</v>
      </c>
      <c r="C16" s="30" t="s">
        <v>598</v>
      </c>
      <c r="D16" s="31"/>
      <c r="E16" s="85">
        <v>808771.2</v>
      </c>
      <c r="F16" s="31"/>
      <c r="G16" s="85">
        <v>820446.99</v>
      </c>
      <c r="H16" s="31"/>
      <c r="I16" s="85">
        <v>808771.2</v>
      </c>
      <c r="J16" s="31"/>
      <c r="K16" s="63">
        <v>9.8238000000000003</v>
      </c>
      <c r="L16" s="86"/>
      <c r="M16" s="63">
        <v>2.4169999999999998</v>
      </c>
    </row>
    <row r="17" spans="1:13" x14ac:dyDescent="0.2">
      <c r="A17" s="56" t="s">
        <v>595</v>
      </c>
      <c r="B17" s="30" t="s">
        <v>596</v>
      </c>
      <c r="C17" s="30" t="s">
        <v>956</v>
      </c>
      <c r="D17" s="31"/>
      <c r="E17" s="85">
        <v>329820</v>
      </c>
      <c r="F17" s="31"/>
      <c r="G17" s="85">
        <v>320791.28999999998</v>
      </c>
      <c r="H17" s="31"/>
      <c r="I17" s="85">
        <v>319991.36</v>
      </c>
      <c r="J17" s="31"/>
      <c r="K17" s="63">
        <v>5.9988999999999999</v>
      </c>
      <c r="L17" s="86"/>
      <c r="M17" s="63">
        <v>0.95630000000000004</v>
      </c>
    </row>
    <row r="18" spans="1:13" x14ac:dyDescent="0.2">
      <c r="A18" s="56" t="s">
        <v>595</v>
      </c>
      <c r="B18" s="30" t="s">
        <v>596</v>
      </c>
      <c r="C18" s="30" t="s">
        <v>599</v>
      </c>
      <c r="D18" s="31"/>
      <c r="E18" s="85">
        <v>228205.6</v>
      </c>
      <c r="F18" s="31"/>
      <c r="G18" s="85">
        <v>197919.46</v>
      </c>
      <c r="H18" s="31"/>
      <c r="I18" s="85">
        <v>225924</v>
      </c>
      <c r="J18" s="31"/>
      <c r="K18" s="63">
        <v>4.0942999999999996</v>
      </c>
      <c r="L18" s="86"/>
      <c r="M18" s="63">
        <v>0.67520000000000002</v>
      </c>
    </row>
    <row r="19" spans="1:13" x14ac:dyDescent="0.2">
      <c r="A19" s="56" t="s">
        <v>595</v>
      </c>
      <c r="B19" s="30" t="s">
        <v>596</v>
      </c>
      <c r="C19" s="30" t="s">
        <v>600</v>
      </c>
      <c r="D19" s="31"/>
      <c r="E19" s="85">
        <v>352844.4</v>
      </c>
      <c r="F19" s="31"/>
      <c r="G19" s="85">
        <v>303748.62</v>
      </c>
      <c r="H19" s="31"/>
      <c r="I19" s="85">
        <v>350374.49</v>
      </c>
      <c r="J19" s="31"/>
      <c r="K19" s="63">
        <v>2.1903000000000001</v>
      </c>
      <c r="L19" s="86"/>
      <c r="M19" s="63">
        <v>1.0470999999999999</v>
      </c>
    </row>
    <row r="20" spans="1:13" x14ac:dyDescent="0.2">
      <c r="A20" s="56" t="s">
        <v>595</v>
      </c>
      <c r="B20" s="30" t="s">
        <v>596</v>
      </c>
      <c r="C20" s="30" t="s">
        <v>601</v>
      </c>
      <c r="D20" s="31"/>
      <c r="E20" s="85">
        <v>86512</v>
      </c>
      <c r="F20" s="31"/>
      <c r="G20" s="85">
        <v>72968.070000000007</v>
      </c>
      <c r="H20" s="31"/>
      <c r="I20" s="85">
        <v>85127.81</v>
      </c>
      <c r="J20" s="31"/>
      <c r="K20" s="63">
        <v>0.99129999999999996</v>
      </c>
      <c r="L20" s="86"/>
      <c r="M20" s="63">
        <v>0.25440000000000002</v>
      </c>
    </row>
    <row r="21" spans="1:13" x14ac:dyDescent="0.2">
      <c r="A21" s="56" t="s">
        <v>595</v>
      </c>
      <c r="B21" s="30" t="s">
        <v>596</v>
      </c>
      <c r="C21" s="30" t="s">
        <v>602</v>
      </c>
      <c r="D21" s="31"/>
      <c r="E21" s="85">
        <v>378532.8</v>
      </c>
      <c r="F21" s="31"/>
      <c r="G21" s="85">
        <v>310396.90000000002</v>
      </c>
      <c r="H21" s="31"/>
      <c r="I21" s="85">
        <v>370962.14</v>
      </c>
      <c r="J21" s="31"/>
      <c r="K21" s="63">
        <v>3.4662000000000002</v>
      </c>
      <c r="L21" s="86"/>
      <c r="M21" s="63">
        <v>1.1086</v>
      </c>
    </row>
    <row r="22" spans="1:13" x14ac:dyDescent="0.2">
      <c r="A22" s="56" t="s">
        <v>595</v>
      </c>
      <c r="B22" s="30" t="s">
        <v>596</v>
      </c>
      <c r="C22" s="30" t="s">
        <v>603</v>
      </c>
      <c r="D22" s="31"/>
      <c r="E22" s="85">
        <v>200000</v>
      </c>
      <c r="F22" s="31"/>
      <c r="G22" s="85">
        <v>195000</v>
      </c>
      <c r="H22" s="31"/>
      <c r="I22" s="85">
        <v>194000</v>
      </c>
      <c r="J22" s="31"/>
      <c r="K22" s="63"/>
      <c r="L22" s="86"/>
      <c r="M22" s="63">
        <v>0.57979999999999998</v>
      </c>
    </row>
    <row r="23" spans="1:13" ht="76.5" x14ac:dyDescent="0.2">
      <c r="A23" s="56" t="s">
        <v>604</v>
      </c>
      <c r="B23" s="30"/>
      <c r="C23" s="30"/>
      <c r="D23" s="31" t="s">
        <v>605</v>
      </c>
      <c r="E23" s="85"/>
      <c r="F23" s="31" t="s">
        <v>606</v>
      </c>
      <c r="G23" s="85"/>
      <c r="H23" s="31" t="s">
        <v>607</v>
      </c>
      <c r="I23" s="85"/>
      <c r="J23" s="31" t="s">
        <v>608</v>
      </c>
      <c r="K23" s="63"/>
      <c r="L23" s="86" t="s">
        <v>609</v>
      </c>
      <c r="M23" s="63"/>
    </row>
    <row r="24" spans="1:13" ht="25.5" x14ac:dyDescent="0.2">
      <c r="A24" s="56" t="s">
        <v>610</v>
      </c>
      <c r="B24" s="30"/>
      <c r="C24" s="30"/>
      <c r="D24" s="31" t="s">
        <v>611</v>
      </c>
      <c r="E24" s="85">
        <v>34021.21</v>
      </c>
      <c r="F24" s="31" t="s">
        <v>612</v>
      </c>
      <c r="G24" s="85">
        <v>34041.629999999997</v>
      </c>
      <c r="H24" s="31" t="s">
        <v>613</v>
      </c>
      <c r="I24" s="85">
        <v>34041.626700000001</v>
      </c>
      <c r="J24" s="31" t="s">
        <v>614</v>
      </c>
      <c r="K24" s="63"/>
      <c r="L24" s="86" t="s">
        <v>615</v>
      </c>
      <c r="M24" s="63">
        <v>0.1017</v>
      </c>
    </row>
    <row r="25" spans="1:13" ht="38.25" x14ac:dyDescent="0.2">
      <c r="A25" s="56" t="s">
        <v>616</v>
      </c>
      <c r="B25" s="30" t="s">
        <v>596</v>
      </c>
      <c r="C25" s="30" t="s">
        <v>617</v>
      </c>
      <c r="D25" s="31"/>
      <c r="E25" s="85">
        <v>34021.21</v>
      </c>
      <c r="F25" s="31"/>
      <c r="G25" s="85">
        <v>34041.629999999997</v>
      </c>
      <c r="H25" s="31"/>
      <c r="I25" s="85">
        <v>34041.629999999997</v>
      </c>
      <c r="J25" s="31"/>
      <c r="K25" s="63"/>
      <c r="L25" s="86"/>
      <c r="M25" s="63">
        <v>0.1017</v>
      </c>
    </row>
    <row r="26" spans="1:13" ht="38.25" x14ac:dyDescent="0.2">
      <c r="A26" s="56" t="s">
        <v>618</v>
      </c>
      <c r="B26" s="30"/>
      <c r="C26" s="30"/>
      <c r="D26" s="31" t="s">
        <v>619</v>
      </c>
      <c r="E26" s="85">
        <v>3386707.21</v>
      </c>
      <c r="F26" s="31" t="s">
        <v>620</v>
      </c>
      <c r="G26" s="85">
        <v>3229684.83</v>
      </c>
      <c r="H26" s="31" t="s">
        <v>621</v>
      </c>
      <c r="I26" s="85">
        <v>3359903.03</v>
      </c>
      <c r="J26" s="31" t="s">
        <v>622</v>
      </c>
      <c r="K26" s="63"/>
      <c r="L26" s="86" t="s">
        <v>623</v>
      </c>
      <c r="M26" s="63">
        <v>10.041</v>
      </c>
    </row>
    <row r="27" spans="1:13" ht="25.5" x14ac:dyDescent="0.2">
      <c r="A27" s="56" t="s">
        <v>624</v>
      </c>
      <c r="B27" s="30"/>
      <c r="C27" s="30"/>
      <c r="D27" s="31" t="s">
        <v>625</v>
      </c>
      <c r="E27" s="85"/>
      <c r="F27" s="31" t="s">
        <v>626</v>
      </c>
      <c r="G27" s="85"/>
      <c r="H27" s="31" t="s">
        <v>627</v>
      </c>
      <c r="I27" s="85"/>
      <c r="J27" s="31" t="s">
        <v>628</v>
      </c>
      <c r="K27" s="63"/>
      <c r="L27" s="86" t="s">
        <v>629</v>
      </c>
      <c r="M27" s="63"/>
    </row>
    <row r="28" spans="1:13" ht="51" x14ac:dyDescent="0.2">
      <c r="A28" s="56" t="s">
        <v>630</v>
      </c>
      <c r="B28" s="30"/>
      <c r="C28" s="30"/>
      <c r="D28" s="31" t="s">
        <v>631</v>
      </c>
      <c r="E28" s="85"/>
      <c r="F28" s="31" t="s">
        <v>632</v>
      </c>
      <c r="G28" s="85"/>
      <c r="H28" s="31" t="s">
        <v>633</v>
      </c>
      <c r="I28" s="85"/>
      <c r="J28" s="31" t="s">
        <v>634</v>
      </c>
      <c r="K28" s="63"/>
      <c r="L28" s="86" t="s">
        <v>635</v>
      </c>
      <c r="M28" s="63"/>
    </row>
    <row r="29" spans="1:13" ht="25.5" x14ac:dyDescent="0.2">
      <c r="A29" s="56" t="s">
        <v>636</v>
      </c>
      <c r="B29" s="30"/>
      <c r="C29" s="30"/>
      <c r="D29" s="31" t="s">
        <v>637</v>
      </c>
      <c r="E29" s="85"/>
      <c r="F29" s="31" t="s">
        <v>638</v>
      </c>
      <c r="G29" s="85"/>
      <c r="H29" s="31" t="s">
        <v>639</v>
      </c>
      <c r="I29" s="85"/>
      <c r="J29" s="31" t="s">
        <v>640</v>
      </c>
      <c r="K29" s="63"/>
      <c r="L29" s="86" t="s">
        <v>641</v>
      </c>
      <c r="M29" s="63"/>
    </row>
    <row r="30" spans="1:13" ht="25.5" x14ac:dyDescent="0.2">
      <c r="A30" s="56" t="s">
        <v>642</v>
      </c>
      <c r="B30" s="30"/>
      <c r="C30" s="30"/>
      <c r="D30" s="31" t="s">
        <v>643</v>
      </c>
      <c r="E30" s="85"/>
      <c r="F30" s="31" t="s">
        <v>644</v>
      </c>
      <c r="G30" s="85"/>
      <c r="H30" s="31" t="s">
        <v>645</v>
      </c>
      <c r="I30" s="85"/>
      <c r="J30" s="31" t="s">
        <v>646</v>
      </c>
      <c r="K30" s="63"/>
      <c r="L30" s="86" t="s">
        <v>647</v>
      </c>
      <c r="M30" s="63"/>
    </row>
    <row r="31" spans="1:13" ht="38.25" x14ac:dyDescent="0.2">
      <c r="A31" s="56" t="s">
        <v>648</v>
      </c>
      <c r="B31" s="30"/>
      <c r="C31" s="30"/>
      <c r="D31" s="31" t="s">
        <v>649</v>
      </c>
      <c r="E31" s="85"/>
      <c r="F31" s="31" t="s">
        <v>650</v>
      </c>
      <c r="G31" s="85"/>
      <c r="H31" s="31" t="s">
        <v>651</v>
      </c>
      <c r="I31" s="85"/>
      <c r="J31" s="31" t="s">
        <v>32</v>
      </c>
      <c r="K31" s="63"/>
      <c r="L31" s="86" t="s">
        <v>652</v>
      </c>
      <c r="M31" s="63"/>
    </row>
    <row r="32" spans="1:13" ht="25.5" x14ac:dyDescent="0.2">
      <c r="A32" s="56" t="s">
        <v>653</v>
      </c>
      <c r="B32" s="30"/>
      <c r="C32" s="30"/>
      <c r="D32" s="31" t="s">
        <v>654</v>
      </c>
      <c r="E32" s="85">
        <v>3386707.21</v>
      </c>
      <c r="F32" s="31" t="s">
        <v>655</v>
      </c>
      <c r="G32" s="85">
        <v>3229684.83</v>
      </c>
      <c r="H32" s="31" t="s">
        <v>656</v>
      </c>
      <c r="I32" s="85">
        <v>3359903.03</v>
      </c>
      <c r="J32" s="31" t="s">
        <v>33</v>
      </c>
      <c r="K32" s="63"/>
      <c r="L32" s="86" t="s">
        <v>657</v>
      </c>
      <c r="M32" s="63">
        <v>10.041</v>
      </c>
    </row>
    <row r="33" spans="1:13" ht="18.75" customHeight="1" x14ac:dyDescent="0.2">
      <c r="A33" s="38" t="s">
        <v>574</v>
      </c>
      <c r="B33" s="87"/>
      <c r="C33" s="87"/>
      <c r="D33" s="88"/>
      <c r="E33" s="89"/>
      <c r="F33" s="89"/>
      <c r="G33" s="89"/>
      <c r="H33" s="89"/>
      <c r="I33" s="89"/>
      <c r="J33" s="89"/>
      <c r="K33" s="89"/>
      <c r="L33" s="89"/>
      <c r="M33" s="89"/>
    </row>
    <row r="34" spans="1:13" x14ac:dyDescent="0.2">
      <c r="A34" s="38" t="s">
        <v>575</v>
      </c>
      <c r="B34" s="87"/>
      <c r="E34" s="89"/>
      <c r="F34" s="89"/>
      <c r="G34" s="89"/>
      <c r="H34" s="89"/>
      <c r="I34" s="89"/>
      <c r="J34" s="89"/>
      <c r="K34" s="89"/>
      <c r="L34" s="89"/>
      <c r="M34" s="89"/>
    </row>
    <row r="35" spans="1:13" ht="12" customHeight="1" x14ac:dyDescent="0.2">
      <c r="A35" s="38" t="s">
        <v>576</v>
      </c>
      <c r="B35" s="87"/>
      <c r="J35" s="78"/>
      <c r="K35" s="78"/>
      <c r="L35" s="78"/>
      <c r="M35" s="78"/>
    </row>
    <row r="36" spans="1:13" ht="12" customHeight="1" x14ac:dyDescent="0.2">
      <c r="A36" s="38" t="s">
        <v>658</v>
      </c>
      <c r="B36" s="87"/>
      <c r="J36" s="78"/>
      <c r="K36" s="78"/>
      <c r="L36" s="78"/>
      <c r="M36" s="78"/>
    </row>
    <row r="37" spans="1:13" x14ac:dyDescent="0.2">
      <c r="H37" s="76"/>
      <c r="J37" s="78"/>
    </row>
    <row r="38" spans="1:13" ht="12.75" customHeight="1" x14ac:dyDescent="0.2">
      <c r="A38" s="168" t="s">
        <v>83</v>
      </c>
      <c r="B38" s="164"/>
      <c r="C38" s="164"/>
      <c r="D38" s="164"/>
      <c r="E38" s="168" t="s">
        <v>85</v>
      </c>
      <c r="F38" s="164"/>
      <c r="G38" s="164"/>
      <c r="H38" s="168" t="s">
        <v>84</v>
      </c>
      <c r="I38" s="164"/>
      <c r="J38" s="173"/>
      <c r="K38" s="192" t="s">
        <v>86</v>
      </c>
      <c r="L38" s="192"/>
      <c r="M38" s="192"/>
    </row>
    <row r="39" spans="1:13" ht="27" customHeight="1" x14ac:dyDescent="0.2">
      <c r="A39" s="189" t="s">
        <v>975</v>
      </c>
      <c r="B39" s="189"/>
      <c r="C39" s="164"/>
      <c r="D39" s="164"/>
      <c r="E39" s="171" t="s">
        <v>364</v>
      </c>
      <c r="F39" s="164"/>
      <c r="G39" s="164"/>
      <c r="H39" s="164"/>
      <c r="I39" s="164"/>
      <c r="J39" s="173"/>
      <c r="K39" s="193" t="s">
        <v>365</v>
      </c>
      <c r="L39" s="193"/>
      <c r="M39" s="193"/>
    </row>
    <row r="40" spans="1:13" x14ac:dyDescent="0.2">
      <c r="J40" s="78"/>
      <c r="K40" s="78"/>
      <c r="L40" s="78"/>
      <c r="M40" s="78"/>
    </row>
    <row r="43" spans="1:13" x14ac:dyDescent="0.2">
      <c r="B43" s="188"/>
      <c r="C43" s="188"/>
      <c r="D43" s="188"/>
      <c r="E43" s="188"/>
    </row>
    <row r="44" spans="1:13" x14ac:dyDescent="0.2">
      <c r="B44" s="188"/>
      <c r="C44" s="188"/>
      <c r="D44" s="188"/>
      <c r="E44" s="188"/>
    </row>
    <row r="45" spans="1:13" x14ac:dyDescent="0.2">
      <c r="B45" s="188"/>
      <c r="C45" s="188"/>
      <c r="D45" s="188"/>
      <c r="E45" s="188"/>
    </row>
  </sheetData>
  <mergeCells count="18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3:E45"/>
    <mergeCell ref="K10:K11"/>
    <mergeCell ref="L10:L12"/>
    <mergeCell ref="M10:M11"/>
    <mergeCell ref="A12:C12"/>
    <mergeCell ref="K38:M38"/>
    <mergeCell ref="K39:M39"/>
    <mergeCell ref="A39:B39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25" zoomScaleNormal="100" zoomScaleSheetLayoutView="100" workbookViewId="0">
      <selection activeCell="J22" sqref="J22"/>
    </sheetView>
  </sheetViews>
  <sheetFormatPr defaultColWidth="8" defaultRowHeight="12.75" customHeight="1" x14ac:dyDescent="0.2"/>
  <cols>
    <col min="1" max="1" width="4.140625" style="26" customWidth="1"/>
    <col min="2" max="2" width="20.5703125" style="26" customWidth="1"/>
    <col min="3" max="3" width="10.85546875" style="26" customWidth="1"/>
    <col min="4" max="4" width="10" style="26" customWidth="1"/>
    <col min="5" max="5" width="6.7109375" style="26" customWidth="1"/>
    <col min="6" max="6" width="14.140625" style="26" customWidth="1"/>
    <col min="7" max="7" width="6" style="26" customWidth="1"/>
    <col min="8" max="8" width="15" style="26" customWidth="1"/>
    <col min="9" max="9" width="6.7109375" style="26" customWidth="1"/>
    <col min="10" max="10" width="15.7109375" style="26" customWidth="1"/>
    <col min="11" max="11" width="7.5703125" style="26" customWidth="1"/>
    <col min="12" max="12" width="13.140625" style="26" customWidth="1"/>
    <col min="13" max="13" width="6.85546875" style="26" customWidth="1"/>
    <col min="14" max="14" width="14.85546875" style="26" customWidth="1"/>
    <col min="15" max="15" width="10.140625" style="26" customWidth="1"/>
    <col min="16" max="16" width="11.42578125" style="26" hidden="1" customWidth="1"/>
    <col min="17" max="256" width="9.140625" style="26" customWidth="1"/>
    <col min="257" max="16384" width="8" style="37"/>
  </cols>
  <sheetData>
    <row r="1" spans="1:14" x14ac:dyDescent="0.2">
      <c r="A1" s="26" t="str">
        <f>'[1]1'!A1</f>
        <v xml:space="preserve">Naziv investicionog fonda: </v>
      </c>
      <c r="C1" s="6" t="s">
        <v>970</v>
      </c>
    </row>
    <row r="2" spans="1:14" x14ac:dyDescent="0.2">
      <c r="A2" s="26" t="str">
        <f>'[1]1'!A2</f>
        <v xml:space="preserve">Registarski broj investicionog fonda: </v>
      </c>
    </row>
    <row r="3" spans="1:14" x14ac:dyDescent="0.2">
      <c r="A3" s="26" t="str">
        <f>'[1]1'!A3</f>
        <v>Naziv društva za upravljanje investicionim fondom: Društvo za upravljanje investicionim fondovima Kristal invest A.D. Banja Luka</v>
      </c>
    </row>
    <row r="4" spans="1:14" x14ac:dyDescent="0.2">
      <c r="A4" s="26" t="str">
        <f>'[1]1'!A4</f>
        <v>Matični broj društva za upravljanje investicionim fondom: 01935615</v>
      </c>
    </row>
    <row r="5" spans="1:14" x14ac:dyDescent="0.2">
      <c r="A5" s="26" t="str">
        <f>'[1]1'!A5</f>
        <v>JIB društva za upravljanje investicionim fondom: 4400819920004</v>
      </c>
    </row>
    <row r="6" spans="1:14" x14ac:dyDescent="0.2">
      <c r="A6" s="26" t="str">
        <f>'[1]1'!A6</f>
        <v>JIB zatvorenog investicionog fonda: JP-M-7</v>
      </c>
    </row>
    <row r="9" spans="1:14" x14ac:dyDescent="0.2">
      <c r="B9" s="188" t="s">
        <v>366</v>
      </c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</row>
    <row r="10" spans="1:14" x14ac:dyDescent="0.2">
      <c r="B10" s="188" t="s">
        <v>955</v>
      </c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</row>
    <row r="11" spans="1:14" x14ac:dyDescent="0.2"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12" spans="1:14" x14ac:dyDescent="0.2">
      <c r="A12" s="26" t="s">
        <v>659</v>
      </c>
      <c r="B12" s="26" t="s">
        <v>660</v>
      </c>
    </row>
    <row r="13" spans="1:14" ht="15" customHeight="1" x14ac:dyDescent="0.2">
      <c r="A13" s="214" t="s">
        <v>661</v>
      </c>
      <c r="B13" s="216" t="s">
        <v>368</v>
      </c>
      <c r="C13" s="217"/>
      <c r="D13" s="218"/>
      <c r="E13" s="201" t="s">
        <v>342</v>
      </c>
      <c r="F13" s="201" t="s">
        <v>579</v>
      </c>
      <c r="G13" s="201" t="s">
        <v>342</v>
      </c>
      <c r="H13" s="201" t="s">
        <v>580</v>
      </c>
      <c r="I13" s="201" t="s">
        <v>342</v>
      </c>
      <c r="J13" s="201" t="s">
        <v>373</v>
      </c>
      <c r="K13" s="201" t="s">
        <v>342</v>
      </c>
      <c r="L13" s="201" t="s">
        <v>662</v>
      </c>
      <c r="M13" s="201" t="s">
        <v>342</v>
      </c>
      <c r="N13" s="201" t="s">
        <v>375</v>
      </c>
    </row>
    <row r="14" spans="1:14" ht="78.75" customHeight="1" x14ac:dyDescent="0.2">
      <c r="A14" s="215"/>
      <c r="B14" s="30" t="s">
        <v>376</v>
      </c>
      <c r="C14" s="57" t="s">
        <v>377</v>
      </c>
      <c r="D14" s="30" t="s">
        <v>378</v>
      </c>
      <c r="E14" s="202"/>
      <c r="F14" s="203"/>
      <c r="G14" s="202"/>
      <c r="H14" s="203"/>
      <c r="I14" s="202"/>
      <c r="J14" s="203"/>
      <c r="K14" s="202"/>
      <c r="L14" s="203"/>
      <c r="M14" s="202"/>
      <c r="N14" s="203"/>
    </row>
    <row r="15" spans="1:14" x14ac:dyDescent="0.2">
      <c r="B15" s="29">
        <v>1</v>
      </c>
      <c r="C15" s="209">
        <v>2</v>
      </c>
      <c r="D15" s="211"/>
      <c r="E15" s="203"/>
      <c r="F15" s="30">
        <v>3</v>
      </c>
      <c r="G15" s="203"/>
      <c r="H15" s="30">
        <v>4</v>
      </c>
      <c r="I15" s="203"/>
      <c r="J15" s="30">
        <v>5</v>
      </c>
      <c r="K15" s="203"/>
      <c r="L15" s="30">
        <v>6</v>
      </c>
      <c r="M15" s="203"/>
      <c r="N15" s="30">
        <v>7</v>
      </c>
    </row>
    <row r="16" spans="1:14" ht="38.25" x14ac:dyDescent="0.2">
      <c r="A16" s="30" t="s">
        <v>343</v>
      </c>
      <c r="B16" s="90" t="s">
        <v>663</v>
      </c>
      <c r="C16" s="91"/>
      <c r="D16" s="91"/>
      <c r="E16" s="31" t="s">
        <v>664</v>
      </c>
      <c r="F16" s="92"/>
      <c r="G16" s="31" t="s">
        <v>665</v>
      </c>
      <c r="H16" s="92"/>
      <c r="I16" s="31" t="s">
        <v>666</v>
      </c>
      <c r="J16" s="92"/>
      <c r="K16" s="30" t="s">
        <v>667</v>
      </c>
      <c r="L16" s="34"/>
      <c r="M16" s="31" t="s">
        <v>668</v>
      </c>
      <c r="N16" s="34"/>
    </row>
    <row r="17" spans="1:14" x14ac:dyDescent="0.2">
      <c r="A17" s="30" t="s">
        <v>345</v>
      </c>
      <c r="B17" s="90" t="s">
        <v>669</v>
      </c>
      <c r="C17" s="91"/>
      <c r="D17" s="91"/>
      <c r="E17" s="31" t="s">
        <v>670</v>
      </c>
      <c r="F17" s="92"/>
      <c r="G17" s="31" t="s">
        <v>671</v>
      </c>
      <c r="H17" s="92"/>
      <c r="I17" s="31" t="s">
        <v>672</v>
      </c>
      <c r="J17" s="92"/>
      <c r="K17" s="30" t="s">
        <v>673</v>
      </c>
      <c r="L17" s="34"/>
      <c r="M17" s="31" t="s">
        <v>674</v>
      </c>
      <c r="N17" s="34"/>
    </row>
    <row r="18" spans="1:14" x14ac:dyDescent="0.2">
      <c r="A18" s="30" t="s">
        <v>347</v>
      </c>
      <c r="B18" s="90" t="s">
        <v>675</v>
      </c>
      <c r="C18" s="91"/>
      <c r="D18" s="91"/>
      <c r="E18" s="31" t="s">
        <v>676</v>
      </c>
      <c r="F18" s="92"/>
      <c r="G18" s="31" t="s">
        <v>677</v>
      </c>
      <c r="H18" s="92"/>
      <c r="I18" s="31" t="s">
        <v>678</v>
      </c>
      <c r="J18" s="92"/>
      <c r="K18" s="30" t="s">
        <v>679</v>
      </c>
      <c r="L18" s="34"/>
      <c r="M18" s="31" t="s">
        <v>680</v>
      </c>
      <c r="N18" s="34"/>
    </row>
    <row r="19" spans="1:14" x14ac:dyDescent="0.2">
      <c r="A19" s="30" t="s">
        <v>349</v>
      </c>
      <c r="B19" s="90" t="s">
        <v>681</v>
      </c>
      <c r="C19" s="91"/>
      <c r="D19" s="91"/>
      <c r="E19" s="31" t="s">
        <v>682</v>
      </c>
      <c r="F19" s="92"/>
      <c r="G19" s="31" t="s">
        <v>683</v>
      </c>
      <c r="H19" s="92"/>
      <c r="I19" s="31" t="s">
        <v>684</v>
      </c>
      <c r="J19" s="92"/>
      <c r="K19" s="30" t="s">
        <v>685</v>
      </c>
      <c r="L19" s="34"/>
      <c r="M19" s="31" t="s">
        <v>686</v>
      </c>
      <c r="N19" s="34"/>
    </row>
    <row r="20" spans="1:14" x14ac:dyDescent="0.2">
      <c r="A20" s="30" t="s">
        <v>44</v>
      </c>
      <c r="B20" s="90" t="s">
        <v>687</v>
      </c>
      <c r="C20" s="91"/>
      <c r="D20" s="91"/>
      <c r="E20" s="31" t="s">
        <v>688</v>
      </c>
      <c r="F20" s="92"/>
      <c r="G20" s="31" t="s">
        <v>689</v>
      </c>
      <c r="H20" s="92"/>
      <c r="I20" s="31" t="s">
        <v>690</v>
      </c>
      <c r="J20" s="92"/>
      <c r="K20" s="30" t="s">
        <v>691</v>
      </c>
      <c r="L20" s="34"/>
      <c r="M20" s="31" t="s">
        <v>692</v>
      </c>
      <c r="N20" s="34"/>
    </row>
    <row r="21" spans="1:14" ht="25.5" x14ac:dyDescent="0.2">
      <c r="A21" s="30" t="s">
        <v>693</v>
      </c>
      <c r="B21" s="90" t="s">
        <v>694</v>
      </c>
      <c r="C21" s="91"/>
      <c r="D21" s="91"/>
      <c r="E21" s="31" t="s">
        <v>695</v>
      </c>
      <c r="F21" s="92"/>
      <c r="G21" s="31" t="s">
        <v>696</v>
      </c>
      <c r="H21" s="92"/>
      <c r="I21" s="31" t="s">
        <v>697</v>
      </c>
      <c r="J21" s="92"/>
      <c r="K21" s="30" t="s">
        <v>698</v>
      </c>
      <c r="L21" s="34"/>
      <c r="M21" s="31" t="s">
        <v>699</v>
      </c>
      <c r="N21" s="34"/>
    </row>
    <row r="22" spans="1:14" ht="25.5" x14ac:dyDescent="0.2">
      <c r="A22" s="30" t="s">
        <v>74</v>
      </c>
      <c r="B22" s="90" t="s">
        <v>700</v>
      </c>
      <c r="C22" s="91"/>
      <c r="D22" s="91"/>
      <c r="E22" s="31" t="s">
        <v>701</v>
      </c>
      <c r="F22" s="92"/>
      <c r="G22" s="31" t="s">
        <v>702</v>
      </c>
      <c r="H22" s="92"/>
      <c r="I22" s="31" t="s">
        <v>703</v>
      </c>
      <c r="J22" s="92"/>
      <c r="K22" s="30" t="s">
        <v>704</v>
      </c>
      <c r="L22" s="34"/>
      <c r="M22" s="31" t="s">
        <v>705</v>
      </c>
      <c r="N22" s="34"/>
    </row>
    <row r="23" spans="1:14" ht="51" x14ac:dyDescent="0.2">
      <c r="A23" s="30" t="s">
        <v>706</v>
      </c>
      <c r="B23" s="90" t="s">
        <v>707</v>
      </c>
      <c r="C23" s="91"/>
      <c r="D23" s="91"/>
      <c r="E23" s="31" t="s">
        <v>708</v>
      </c>
      <c r="F23" s="92"/>
      <c r="G23" s="31" t="s">
        <v>709</v>
      </c>
      <c r="H23" s="92"/>
      <c r="I23" s="31" t="s">
        <v>710</v>
      </c>
      <c r="J23" s="92"/>
      <c r="K23" s="30" t="s">
        <v>711</v>
      </c>
      <c r="L23" s="34"/>
      <c r="M23" s="31" t="s">
        <v>712</v>
      </c>
      <c r="N23" s="34"/>
    </row>
    <row r="24" spans="1:14" ht="38.25" x14ac:dyDescent="0.2">
      <c r="A24" s="30" t="s">
        <v>351</v>
      </c>
      <c r="B24" s="90" t="s">
        <v>713</v>
      </c>
      <c r="C24" s="91"/>
      <c r="D24" s="91"/>
      <c r="E24" s="31" t="s">
        <v>714</v>
      </c>
      <c r="F24" s="92"/>
      <c r="G24" s="31" t="s">
        <v>715</v>
      </c>
      <c r="H24" s="92"/>
      <c r="I24" s="31" t="s">
        <v>716</v>
      </c>
      <c r="J24" s="92"/>
      <c r="K24" s="30" t="s">
        <v>717</v>
      </c>
      <c r="L24" s="34"/>
      <c r="M24" s="31" t="s">
        <v>718</v>
      </c>
      <c r="N24" s="34"/>
    </row>
    <row r="25" spans="1:14" x14ac:dyDescent="0.2">
      <c r="A25" s="30" t="s">
        <v>345</v>
      </c>
      <c r="B25" s="90" t="s">
        <v>669</v>
      </c>
      <c r="C25" s="91"/>
      <c r="D25" s="91"/>
      <c r="E25" s="31" t="s">
        <v>719</v>
      </c>
      <c r="F25" s="92"/>
      <c r="G25" s="31" t="s">
        <v>720</v>
      </c>
      <c r="H25" s="92"/>
      <c r="I25" s="31" t="s">
        <v>721</v>
      </c>
      <c r="J25" s="92"/>
      <c r="K25" s="30" t="s">
        <v>722</v>
      </c>
      <c r="L25" s="34"/>
      <c r="M25" s="31" t="s">
        <v>723</v>
      </c>
      <c r="N25" s="34"/>
    </row>
    <row r="26" spans="1:14" x14ac:dyDescent="0.2">
      <c r="A26" s="30" t="s">
        <v>347</v>
      </c>
      <c r="B26" s="90" t="s">
        <v>675</v>
      </c>
      <c r="C26" s="91"/>
      <c r="D26" s="91"/>
      <c r="E26" s="31" t="s">
        <v>724</v>
      </c>
      <c r="F26" s="92"/>
      <c r="G26" s="31" t="s">
        <v>725</v>
      </c>
      <c r="H26" s="92"/>
      <c r="I26" s="31" t="s">
        <v>726</v>
      </c>
      <c r="J26" s="92"/>
      <c r="K26" s="30" t="s">
        <v>727</v>
      </c>
      <c r="L26" s="34"/>
      <c r="M26" s="31" t="s">
        <v>728</v>
      </c>
      <c r="N26" s="34"/>
    </row>
    <row r="27" spans="1:14" x14ac:dyDescent="0.2">
      <c r="A27" s="30" t="s">
        <v>349</v>
      </c>
      <c r="B27" s="90" t="s">
        <v>681</v>
      </c>
      <c r="C27" s="91"/>
      <c r="D27" s="91"/>
      <c r="E27" s="31" t="s">
        <v>729</v>
      </c>
      <c r="F27" s="92"/>
      <c r="G27" s="31" t="s">
        <v>730</v>
      </c>
      <c r="H27" s="92"/>
      <c r="I27" s="31" t="s">
        <v>731</v>
      </c>
      <c r="J27" s="92"/>
      <c r="K27" s="30" t="s">
        <v>732</v>
      </c>
      <c r="L27" s="34"/>
      <c r="M27" s="31" t="s">
        <v>733</v>
      </c>
      <c r="N27" s="34"/>
    </row>
    <row r="28" spans="1:14" x14ac:dyDescent="0.2">
      <c r="A28" s="30" t="s">
        <v>44</v>
      </c>
      <c r="B28" s="90" t="s">
        <v>687</v>
      </c>
      <c r="C28" s="91"/>
      <c r="D28" s="91"/>
      <c r="E28" s="31" t="s">
        <v>734</v>
      </c>
      <c r="F28" s="92"/>
      <c r="G28" s="31" t="s">
        <v>735</v>
      </c>
      <c r="H28" s="92"/>
      <c r="I28" s="31" t="s">
        <v>736</v>
      </c>
      <c r="J28" s="92"/>
      <c r="K28" s="30" t="s">
        <v>737</v>
      </c>
      <c r="L28" s="34"/>
      <c r="M28" s="31" t="s">
        <v>738</v>
      </c>
      <c r="N28" s="34"/>
    </row>
    <row r="29" spans="1:14" ht="25.5" x14ac:dyDescent="0.2">
      <c r="A29" s="30" t="s">
        <v>693</v>
      </c>
      <c r="B29" s="90" t="s">
        <v>694</v>
      </c>
      <c r="C29" s="91"/>
      <c r="D29" s="91"/>
      <c r="E29" s="31" t="s">
        <v>739</v>
      </c>
      <c r="F29" s="92"/>
      <c r="G29" s="31" t="s">
        <v>740</v>
      </c>
      <c r="H29" s="92"/>
      <c r="I29" s="31" t="s">
        <v>741</v>
      </c>
      <c r="J29" s="92"/>
      <c r="K29" s="30" t="s">
        <v>742</v>
      </c>
      <c r="L29" s="34"/>
      <c r="M29" s="31" t="s">
        <v>743</v>
      </c>
      <c r="N29" s="34"/>
    </row>
    <row r="30" spans="1:14" ht="25.5" x14ac:dyDescent="0.2">
      <c r="A30" s="30" t="s">
        <v>74</v>
      </c>
      <c r="B30" s="90" t="s">
        <v>700</v>
      </c>
      <c r="C30" s="91"/>
      <c r="D30" s="91"/>
      <c r="E30" s="31" t="s">
        <v>744</v>
      </c>
      <c r="F30" s="92"/>
      <c r="G30" s="31" t="s">
        <v>745</v>
      </c>
      <c r="H30" s="92"/>
      <c r="I30" s="31" t="s">
        <v>746</v>
      </c>
      <c r="J30" s="92"/>
      <c r="K30" s="30" t="s">
        <v>747</v>
      </c>
      <c r="L30" s="34"/>
      <c r="M30" s="31" t="s">
        <v>748</v>
      </c>
      <c r="N30" s="34"/>
    </row>
    <row r="31" spans="1:14" ht="51" x14ac:dyDescent="0.2">
      <c r="A31" s="30" t="s">
        <v>706</v>
      </c>
      <c r="B31" s="90" t="s">
        <v>749</v>
      </c>
      <c r="C31" s="91"/>
      <c r="D31" s="91"/>
      <c r="E31" s="31" t="s">
        <v>750</v>
      </c>
      <c r="F31" s="92"/>
      <c r="G31" s="31" t="s">
        <v>751</v>
      </c>
      <c r="H31" s="92"/>
      <c r="I31" s="31" t="s">
        <v>752</v>
      </c>
      <c r="J31" s="92"/>
      <c r="K31" s="30" t="s">
        <v>753</v>
      </c>
      <c r="L31" s="34"/>
      <c r="M31" s="31" t="s">
        <v>754</v>
      </c>
      <c r="N31" s="34"/>
    </row>
    <row r="32" spans="1:14" ht="25.5" x14ac:dyDescent="0.2">
      <c r="A32" s="30" t="s">
        <v>356</v>
      </c>
      <c r="B32" s="90" t="s">
        <v>755</v>
      </c>
      <c r="C32" s="91"/>
      <c r="D32" s="91"/>
      <c r="E32" s="31" t="s">
        <v>756</v>
      </c>
      <c r="F32" s="92"/>
      <c r="G32" s="31" t="s">
        <v>757</v>
      </c>
      <c r="H32" s="92"/>
      <c r="I32" s="31" t="s">
        <v>758</v>
      </c>
      <c r="J32" s="92"/>
      <c r="K32" s="30" t="s">
        <v>759</v>
      </c>
      <c r="L32" s="34"/>
      <c r="M32" s="31" t="s">
        <v>760</v>
      </c>
      <c r="N32" s="34"/>
    </row>
    <row r="33" spans="1:14" x14ac:dyDescent="0.2">
      <c r="A33" s="38" t="s">
        <v>574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</row>
    <row r="34" spans="1:14" x14ac:dyDescent="0.2">
      <c r="A34" s="38" t="s">
        <v>575</v>
      </c>
    </row>
    <row r="35" spans="1:14" x14ac:dyDescent="0.2">
      <c r="A35" s="38" t="s">
        <v>576</v>
      </c>
    </row>
    <row r="36" spans="1:14" x14ac:dyDescent="0.2">
      <c r="A36" s="38" t="s">
        <v>658</v>
      </c>
    </row>
    <row r="37" spans="1:14" ht="37.5" customHeight="1" x14ac:dyDescent="0.2">
      <c r="A37" s="164"/>
      <c r="B37" s="174" t="s">
        <v>83</v>
      </c>
      <c r="C37" s="164"/>
      <c r="D37" s="164"/>
      <c r="E37" s="164"/>
      <c r="F37" s="174" t="s">
        <v>85</v>
      </c>
      <c r="G37" s="164"/>
      <c r="H37" s="164"/>
      <c r="I37" s="174" t="s">
        <v>84</v>
      </c>
      <c r="J37" s="164"/>
      <c r="K37" s="213" t="s">
        <v>86</v>
      </c>
      <c r="L37" s="213"/>
      <c r="M37" s="213"/>
    </row>
    <row r="38" spans="1:14" ht="33" customHeight="1" x14ac:dyDescent="0.2">
      <c r="A38" s="164"/>
      <c r="B38" s="189" t="s">
        <v>975</v>
      </c>
      <c r="C38" s="189"/>
      <c r="D38" s="164"/>
      <c r="E38" s="164"/>
      <c r="F38" s="175" t="s">
        <v>364</v>
      </c>
      <c r="G38" s="164"/>
      <c r="H38" s="164"/>
      <c r="I38" s="164"/>
      <c r="J38" s="164"/>
      <c r="K38" s="212" t="s">
        <v>365</v>
      </c>
      <c r="L38" s="212"/>
      <c r="M38" s="212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88"/>
      <c r="D45" s="188"/>
      <c r="E45" s="188"/>
      <c r="F45" s="188"/>
    </row>
    <row r="46" spans="1:14" x14ac:dyDescent="0.2">
      <c r="C46" s="188"/>
      <c r="D46" s="188"/>
      <c r="E46" s="188"/>
      <c r="F46" s="188"/>
    </row>
    <row r="47" spans="1:14" x14ac:dyDescent="0.2">
      <c r="C47" s="188"/>
      <c r="D47" s="188"/>
      <c r="E47" s="188"/>
      <c r="F47" s="188"/>
    </row>
    <row r="48" spans="1:14" x14ac:dyDescent="0.2">
      <c r="D48" s="95"/>
    </row>
    <row r="52" spans="10:10" x14ac:dyDescent="0.2">
      <c r="J52" s="96"/>
    </row>
  </sheetData>
  <mergeCells count="19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  <mergeCell ref="B38:C38"/>
  </mergeCells>
  <printOptions horizontalCentered="1"/>
  <pageMargins left="0.27559055118110237" right="0.39370078740157483" top="7.874015748031496E-2" bottom="0.78740157480314965" header="0" footer="0"/>
  <pageSetup paperSize="9" scale="6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4"/>
  <sheetViews>
    <sheetView view="pageBreakPreview" zoomScaleNormal="100" zoomScaleSheetLayoutView="100" workbookViewId="0">
      <selection activeCell="N19" sqref="N19"/>
    </sheetView>
  </sheetViews>
  <sheetFormatPr defaultColWidth="8" defaultRowHeight="12.75" customHeight="1" x14ac:dyDescent="0.2"/>
  <cols>
    <col min="1" max="1" width="4.140625" style="26" customWidth="1"/>
    <col min="2" max="2" width="20.5703125" style="26" customWidth="1"/>
    <col min="3" max="3" width="10.28515625" style="26" customWidth="1"/>
    <col min="4" max="4" width="6.7109375" style="26" customWidth="1"/>
    <col min="5" max="5" width="14.140625" style="26" customWidth="1"/>
    <col min="6" max="6" width="6" style="26" customWidth="1"/>
    <col min="7" max="7" width="15" style="26" customWidth="1"/>
    <col min="8" max="8" width="6.7109375" style="26" customWidth="1"/>
    <col min="9" max="9" width="14.85546875" style="26" customWidth="1"/>
    <col min="10" max="10" width="10.140625" style="26" customWidth="1"/>
    <col min="11" max="11" width="11.42578125" style="26" hidden="1" customWidth="1"/>
    <col min="12" max="256" width="9.140625" style="26" customWidth="1"/>
    <col min="257" max="16384" width="8" style="37"/>
  </cols>
  <sheetData>
    <row r="1" spans="1:9" x14ac:dyDescent="0.2">
      <c r="A1" s="26" t="str">
        <f>'[1]1'!A1</f>
        <v xml:space="preserve">Naziv investicionog fonda: </v>
      </c>
      <c r="C1" s="6" t="s">
        <v>970</v>
      </c>
    </row>
    <row r="2" spans="1:9" x14ac:dyDescent="0.2">
      <c r="A2" s="26" t="str">
        <f>'[1]1'!A2</f>
        <v xml:space="preserve">Registarski broj investicionog fonda: </v>
      </c>
    </row>
    <row r="3" spans="1:9" x14ac:dyDescent="0.2">
      <c r="A3" s="26" t="str">
        <f>'[1]1'!A3</f>
        <v>Naziv društva za upravljanje investicionim fondom: Društvo za upravljanje investicionim fondovima Kristal invest A.D. Banja Luka</v>
      </c>
    </row>
    <row r="4" spans="1:9" x14ac:dyDescent="0.2">
      <c r="A4" s="26" t="str">
        <f>'[1]1'!A4</f>
        <v>Matični broj društva za upravljanje investicionim fondom: 01935615</v>
      </c>
    </row>
    <row r="5" spans="1:9" x14ac:dyDescent="0.2">
      <c r="A5" s="26" t="str">
        <f>'[1]1'!A5</f>
        <v>JIB društva za upravljanje investicionim fondom: 4400819920004</v>
      </c>
    </row>
    <row r="6" spans="1:9" x14ac:dyDescent="0.2">
      <c r="A6" s="26" t="str">
        <f>'[1]1'!A6</f>
        <v>JIB zatvorenog investicionog fonda: JP-M-7</v>
      </c>
    </row>
    <row r="9" spans="1:9" x14ac:dyDescent="0.2">
      <c r="B9" s="188" t="s">
        <v>366</v>
      </c>
      <c r="C9" s="188"/>
      <c r="D9" s="188"/>
      <c r="E9" s="188"/>
      <c r="F9" s="188"/>
      <c r="G9" s="188"/>
      <c r="H9" s="188"/>
      <c r="I9" s="188"/>
    </row>
    <row r="10" spans="1:9" x14ac:dyDescent="0.2">
      <c r="B10" s="188" t="s">
        <v>955</v>
      </c>
      <c r="C10" s="188"/>
      <c r="D10" s="188"/>
      <c r="E10" s="188"/>
      <c r="F10" s="188"/>
      <c r="G10" s="188"/>
      <c r="H10" s="188"/>
      <c r="I10" s="188"/>
    </row>
    <row r="11" spans="1:9" x14ac:dyDescent="0.2">
      <c r="B11" s="28"/>
      <c r="C11" s="28"/>
      <c r="D11" s="28"/>
      <c r="E11" s="28"/>
      <c r="F11" s="28"/>
      <c r="G11" s="28"/>
      <c r="H11" s="28"/>
      <c r="I11" s="28"/>
    </row>
    <row r="12" spans="1:9" x14ac:dyDescent="0.2">
      <c r="A12" s="76" t="s">
        <v>761</v>
      </c>
      <c r="B12" s="26" t="s">
        <v>762</v>
      </c>
    </row>
    <row r="13" spans="1:9" ht="15" customHeight="1" x14ac:dyDescent="0.2">
      <c r="A13" s="214" t="s">
        <v>661</v>
      </c>
      <c r="B13" s="216" t="s">
        <v>368</v>
      </c>
      <c r="C13" s="217"/>
      <c r="D13" s="201" t="s">
        <v>342</v>
      </c>
      <c r="E13" s="201" t="s">
        <v>580</v>
      </c>
      <c r="F13" s="201" t="s">
        <v>342</v>
      </c>
      <c r="G13" s="201" t="s">
        <v>373</v>
      </c>
      <c r="H13" s="201" t="s">
        <v>342</v>
      </c>
      <c r="I13" s="201" t="s">
        <v>375</v>
      </c>
    </row>
    <row r="14" spans="1:9" ht="78.75" customHeight="1" x14ac:dyDescent="0.2">
      <c r="A14" s="215"/>
      <c r="B14" s="30" t="s">
        <v>376</v>
      </c>
      <c r="C14" s="57" t="s">
        <v>378</v>
      </c>
      <c r="D14" s="202"/>
      <c r="E14" s="203"/>
      <c r="F14" s="202"/>
      <c r="G14" s="203"/>
      <c r="H14" s="202"/>
      <c r="I14" s="203"/>
    </row>
    <row r="15" spans="1:9" x14ac:dyDescent="0.2">
      <c r="A15" s="26">
        <v>1</v>
      </c>
      <c r="B15" s="209">
        <v>2</v>
      </c>
      <c r="C15" s="211"/>
      <c r="D15" s="203"/>
      <c r="E15" s="30">
        <v>3</v>
      </c>
      <c r="F15" s="203"/>
      <c r="G15" s="30">
        <v>4</v>
      </c>
      <c r="H15" s="203"/>
      <c r="I15" s="30">
        <v>5</v>
      </c>
    </row>
    <row r="16" spans="1:9" x14ac:dyDescent="0.2">
      <c r="A16" s="30" t="s">
        <v>345</v>
      </c>
      <c r="B16" s="90" t="s">
        <v>763</v>
      </c>
      <c r="C16" s="91"/>
      <c r="D16" s="31" t="s">
        <v>764</v>
      </c>
      <c r="E16" s="85"/>
      <c r="F16" s="31" t="s">
        <v>765</v>
      </c>
      <c r="G16" s="85"/>
      <c r="H16" s="31" t="s">
        <v>766</v>
      </c>
      <c r="I16" s="63"/>
    </row>
    <row r="17" spans="1:11" x14ac:dyDescent="0.2">
      <c r="A17" s="30" t="s">
        <v>347</v>
      </c>
      <c r="B17" s="90" t="s">
        <v>767</v>
      </c>
      <c r="C17" s="91"/>
      <c r="D17" s="31" t="s">
        <v>768</v>
      </c>
      <c r="E17" s="85">
        <v>2959238.24</v>
      </c>
      <c r="F17" s="31" t="s">
        <v>769</v>
      </c>
      <c r="G17" s="85">
        <v>2959786.46</v>
      </c>
      <c r="H17" s="31" t="s">
        <v>770</v>
      </c>
      <c r="I17" s="63">
        <v>8.8436000000000003</v>
      </c>
    </row>
    <row r="18" spans="1:11" ht="25.5" x14ac:dyDescent="0.2">
      <c r="A18" s="30"/>
      <c r="B18" s="90" t="s">
        <v>771</v>
      </c>
      <c r="C18" s="91" t="s">
        <v>772</v>
      </c>
      <c r="D18" s="31"/>
      <c r="E18" s="85">
        <v>500000</v>
      </c>
      <c r="F18" s="31"/>
      <c r="G18" s="85">
        <v>500266.41</v>
      </c>
      <c r="H18" s="31"/>
      <c r="I18" s="63">
        <v>1.4942</v>
      </c>
    </row>
    <row r="19" spans="1:11" ht="25.5" x14ac:dyDescent="0.2">
      <c r="A19" s="30"/>
      <c r="B19" s="90" t="s">
        <v>773</v>
      </c>
      <c r="C19" s="91" t="s">
        <v>774</v>
      </c>
      <c r="D19" s="31"/>
      <c r="E19" s="85">
        <v>500000</v>
      </c>
      <c r="F19" s="31"/>
      <c r="G19" s="85">
        <v>500000</v>
      </c>
      <c r="H19" s="31"/>
      <c r="I19" s="63">
        <v>1.4942</v>
      </c>
    </row>
    <row r="20" spans="1:11" ht="38.25" x14ac:dyDescent="0.2">
      <c r="A20" s="30"/>
      <c r="B20" s="90" t="s">
        <v>775</v>
      </c>
      <c r="C20" s="91" t="s">
        <v>776</v>
      </c>
      <c r="D20" s="31"/>
      <c r="E20" s="85">
        <v>1959238.24</v>
      </c>
      <c r="F20" s="31"/>
      <c r="G20" s="85">
        <v>1959520.05</v>
      </c>
      <c r="H20" s="31"/>
      <c r="I20" s="63">
        <v>5.8551000000000002</v>
      </c>
    </row>
    <row r="21" spans="1:11" x14ac:dyDescent="0.2">
      <c r="A21" s="30" t="s">
        <v>349</v>
      </c>
      <c r="B21" s="90" t="s">
        <v>777</v>
      </c>
      <c r="C21" s="91"/>
      <c r="D21" s="31" t="s">
        <v>778</v>
      </c>
      <c r="E21" s="85"/>
      <c r="F21" s="31" t="s">
        <v>779</v>
      </c>
      <c r="G21" s="85"/>
      <c r="H21" s="31" t="s">
        <v>780</v>
      </c>
      <c r="I21" s="63"/>
    </row>
    <row r="22" spans="1:11" x14ac:dyDescent="0.2">
      <c r="A22" s="30" t="s">
        <v>781</v>
      </c>
      <c r="B22" s="90" t="s">
        <v>782</v>
      </c>
      <c r="C22" s="91"/>
      <c r="D22" s="31" t="s">
        <v>783</v>
      </c>
      <c r="E22" s="85">
        <v>2959238.24</v>
      </c>
      <c r="F22" s="31" t="s">
        <v>784</v>
      </c>
      <c r="G22" s="85">
        <v>2959786.46</v>
      </c>
      <c r="H22" s="31" t="s">
        <v>785</v>
      </c>
      <c r="I22" s="63">
        <v>8.8436000000000003</v>
      </c>
    </row>
    <row r="23" spans="1:11" x14ac:dyDescent="0.2">
      <c r="A23" s="81"/>
      <c r="B23" s="53"/>
      <c r="C23" s="53"/>
      <c r="D23" s="67"/>
      <c r="E23" s="97"/>
      <c r="F23" s="67"/>
      <c r="G23" s="97"/>
      <c r="H23" s="67"/>
      <c r="I23" s="97"/>
    </row>
    <row r="24" spans="1:11" ht="37.5" customHeight="1" x14ac:dyDescent="0.2">
      <c r="B24" s="174" t="s">
        <v>83</v>
      </c>
      <c r="C24" s="167"/>
      <c r="D24" s="167"/>
      <c r="E24" s="176" t="s">
        <v>85</v>
      </c>
      <c r="F24" s="167"/>
      <c r="G24" s="167"/>
      <c r="H24" s="176" t="s">
        <v>84</v>
      </c>
      <c r="I24" s="219" t="s">
        <v>86</v>
      </c>
      <c r="J24" s="219"/>
      <c r="K24" s="219"/>
    </row>
    <row r="25" spans="1:11" ht="33" customHeight="1" x14ac:dyDescent="0.2">
      <c r="B25" s="189" t="s">
        <v>975</v>
      </c>
      <c r="C25" s="189"/>
      <c r="D25" s="164"/>
      <c r="E25" s="175" t="s">
        <v>364</v>
      </c>
      <c r="F25" s="164"/>
      <c r="G25" s="164"/>
      <c r="H25" s="164"/>
      <c r="I25" s="212" t="s">
        <v>365</v>
      </c>
      <c r="J25" s="212"/>
      <c r="K25" s="164"/>
    </row>
    <row r="27" spans="1:11" ht="27.75" customHeight="1" x14ac:dyDescent="0.2"/>
    <row r="28" spans="1:11" ht="15" customHeight="1" x14ac:dyDescent="0.2"/>
    <row r="29" spans="1:11" ht="15" customHeight="1" x14ac:dyDescent="0.2"/>
    <row r="30" spans="1:11" ht="15" customHeight="1" x14ac:dyDescent="0.2"/>
    <row r="32" spans="1:11" x14ac:dyDescent="0.2">
      <c r="C32" s="188"/>
      <c r="D32" s="188"/>
      <c r="E32" s="188"/>
    </row>
    <row r="33" spans="3:5" x14ac:dyDescent="0.2">
      <c r="C33" s="188"/>
      <c r="D33" s="188"/>
      <c r="E33" s="188"/>
    </row>
    <row r="34" spans="3:5" x14ac:dyDescent="0.2">
      <c r="C34" s="188"/>
      <c r="D34" s="188"/>
      <c r="E34" s="188"/>
    </row>
  </sheetData>
  <mergeCells count="15">
    <mergeCell ref="A13:A14"/>
    <mergeCell ref="B13:C13"/>
    <mergeCell ref="D13:D15"/>
    <mergeCell ref="E13:E14"/>
    <mergeCell ref="F13:F15"/>
    <mergeCell ref="B15:C15"/>
    <mergeCell ref="I24:K24"/>
    <mergeCell ref="I25:J25"/>
    <mergeCell ref="C32:E34"/>
    <mergeCell ref="B9:I9"/>
    <mergeCell ref="B10:I10"/>
    <mergeCell ref="G13:G14"/>
    <mergeCell ref="H13:H15"/>
    <mergeCell ref="I13:I14"/>
    <mergeCell ref="B25:C2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'6_5'!Print_Area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2022-10-06T09:23:02Z</cp:lastPrinted>
  <dcterms:created xsi:type="dcterms:W3CDTF">2022-01-20T07:08:45Z</dcterms:created>
  <dcterms:modified xsi:type="dcterms:W3CDTF">2022-10-10T09:08:40Z</dcterms:modified>
</cp:coreProperties>
</file>